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04.2023" sheetId="1" r:id="rId1"/>
  </sheets>
  <definedNames>
    <definedName name="APPT" localSheetId="0">'на 01.04.2023'!#REF!</definedName>
    <definedName name="FIO" localSheetId="0">'на 01.04.2023'!#REF!</definedName>
    <definedName name="SIGN" localSheetId="0">'на 01.04.2023'!#REF!</definedName>
    <definedName name="Z_18A44355_9B01_4B30_A21D_D58AB6C16BB3__wvu_PrintTitles" localSheetId="0">'на 01.04.2023'!$6:$6</definedName>
    <definedName name="Z_18A44355_9B01_4B30_A21D_D58AB6C16BB3__wvu_Rows" localSheetId="0">'на 01.04.2023'!$115:$115</definedName>
    <definedName name="Z_3BC8A2A8_E6DA_4580_831A_3F6F11ADCEF2__wvu_PrintTitles" localSheetId="0">'на 01.04.2023'!$6:$6</definedName>
    <definedName name="Z_3BC8A2A8_E6DA_4580_831A_3F6F11ADCEF2__wvu_Rows" localSheetId="0">'на 01.04.2023'!#REF!</definedName>
    <definedName name="Z_40AF8D35_BE0F_4075_942A_A459537355E7__wvu_PrintTitles" localSheetId="0">'на 01.04.2023'!$6:$6</definedName>
    <definedName name="Z_40AF8D35_BE0F_4075_942A_A459537355E7__wvu_Rows" localSheetId="0">'на 01.04.2023'!#REF!</definedName>
    <definedName name="Z_88127E63_12D7_4F66_B662_AB9F1540D418__wvu_Cols" localSheetId="0">'на 01.04.2023'!#REF!</definedName>
    <definedName name="Z_88127E63_12D7_4F66_B662_AB9F1540D418__wvu_PrintTitles" localSheetId="0">'на 01.04.2023'!$6:$6</definedName>
    <definedName name="Z_88127E63_12D7_4F66_B662_AB9F1540D418__wvu_Rows" localSheetId="0">('на 01.04.2023'!#REF!,'на 01.04.2023'!#REF!,'на 01.04.2023'!#REF!,'на 01.04.2023'!#REF!,'на 01.04.2023'!#REF!,'на 01.04.2023'!#REF!)</definedName>
    <definedName name="Z_BF505269_B908_40DB_A66E_94DF9FB9B769__wvu_PrintTitles" localSheetId="0">'на 01.04.2023'!$6:$6</definedName>
    <definedName name="_xlnm.Print_Titles" localSheetId="0">'на 01.04.2023'!$6:$6</definedName>
  </definedNames>
  <calcPr fullCalcOnLoad="1"/>
</workbook>
</file>

<file path=xl/sharedStrings.xml><?xml version="1.0" encoding="utf-8"?>
<sst xmlns="http://schemas.openxmlformats.org/spreadsheetml/2006/main" count="243" uniqueCount="159">
  <si>
    <t>Наименование КВД</t>
  </si>
  <si>
    <t>%
Исполнения</t>
  </si>
  <si>
    <t>%
Роста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</si>
  <si>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</si>
  <si>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</si>
  <si>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</si>
  <si>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</si>
  <si>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</si>
  <si>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</si>
  <si>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</si>
  <si>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</si>
  <si>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</si>
  <si>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</si>
  <si>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</si>
  <si>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</si>
  <si>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</si>
  <si>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</si>
  <si>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</si>
  <si>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</si>
  <si>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</si>
  <si>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</si>
  <si>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</si>
  <si>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</si>
  <si>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</si>
  <si>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</si>
  <si>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</si>
  <si>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</si>
  <si>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</si>
  <si>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</si>
  <si>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</si>
  <si>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</si>
  <si>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</si>
  <si>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</si>
  <si>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</si>
  <si>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</si>
  <si>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</si>
  <si>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</si>
  <si>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</si>
  <si>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</si>
  <si>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</si>
  <si>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Реализация программ формирования современной городской среды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</si>
  <si>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</si>
  <si>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</si>
  <si>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</si>
  <si>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</si>
  <si>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</si>
  <si>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</si>
  <si>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</si>
  <si>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</si>
  <si>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</si>
  <si>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</si>
  <si>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</si>
  <si>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</si>
  <si>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</si>
  <si>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</si>
  <si>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</si>
  <si>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</si>
  <si>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</si>
  <si>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</si>
  <si>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</si>
  <si>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</si>
  <si>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</si>
  <si>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</si>
  <si>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</si>
  <si>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</si>
  <si>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</si>
  <si>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</si>
  <si>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</si>
  <si>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</si>
  <si>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</si>
  <si>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</si>
  <si>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</si>
  <si>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</si>
  <si>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</si>
  <si>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</si>
  <si>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</si>
  <si>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</si>
  <si>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</si>
  <si>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</si>
  <si>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</si>
  <si>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</si>
  <si>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</si>
  <si>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</si>
  <si>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Дефицит (-), Профицит (+)</t>
  </si>
  <si>
    <t>х</t>
  </si>
  <si>
    <t>Е.В. Капустина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</si>
  <si>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</si>
  <si>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</si>
  <si>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</si>
  <si>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</si>
  <si>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</si>
  <si>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</si>
  <si>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Резервные фонды</t>
  </si>
  <si>
    <t xml:space="preserve">ИСПОЛНЕНИЕ БЮДЖЕТА ГОРОДСКОГО ОКРУГА ГОРОД МИХАЙЛОВКА </t>
  </si>
  <si>
    <t>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</si>
  <si>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</si>
  <si>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Решение отдельных вопросов местного значения в сфере дополнительного образования детей</t>
  </si>
  <si>
    <t>Замена кровли и выполнение необходимых для этого работ в зданиях муниципальных образовательных организаций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</si>
  <si>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</si>
  <si>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</si>
  <si>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Другие вопросы в области образования</t>
  </si>
  <si>
    <t>Реализация мероприятий в сфере дорожной деятельности</t>
  </si>
  <si>
    <t>Реализация мероприятий, связанных с организацией освещения улично-дорожной сети населенных пунктов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</si>
  <si>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</si>
  <si>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</si>
  <si>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</si>
  <si>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</si>
  <si>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Организационное обеспечение деятельности территориальных административных комиссий</t>
  </si>
  <si>
    <t>Реализация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</si>
  <si>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Организация и осуществление деятельности по опеке и попечительству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</si>
  <si>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</si>
  <si>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</si>
  <si>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</si>
  <si>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</si>
  <si>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</si>
  <si>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</si>
  <si>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</si>
  <si>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</t>
  </si>
  <si>
    <t>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</si>
  <si>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</si>
  <si>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</si>
  <si>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</t>
  </si>
  <si>
    <t>Формирование муниципальных дорожных фондов</t>
  </si>
  <si>
    <t>Государственная поддержка отрасли культуры</t>
  </si>
  <si>
    <t>Исполнено на 01.04.2022</t>
  </si>
  <si>
    <t>Содержание объектов благоустройства</t>
  </si>
  <si>
    <t>Источники финансирования дефицита бюджета</t>
  </si>
  <si>
    <t>Начальник финансового отдела городского округа город Михайловка Волгоградской области</t>
  </si>
  <si>
    <t>Проведение комплексных кадастровых работ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</si>
  <si>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организаций</t>
  </si>
  <si>
    <t>Предупреждение и ликвидация болезней животных, их лечение, защита населения от болезней общих для человека и животных в области обращения с животными в части отлова и содержания животных без владельцев</t>
  </si>
  <si>
    <t>Предупреждение и ликвидация болезней животных, их лечение, защита населения от болезней, общих для человека и животных, в части реконструкции и содержания скотомогильников (биотермических ям)</t>
  </si>
  <si>
    <t>Исполнено на 01.04.2023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</si>
  <si>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</si>
  <si>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</si>
  <si>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</si>
  <si>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НА 01.04.2023</t>
  </si>
  <si>
    <t>Бюджетные назначения        2023 год</t>
  </si>
  <si>
    <t>Софинансирование реализации мероприятий по сокращению доли загрязненных сточных вод</t>
  </si>
  <si>
    <t>Софинансирование капитальных вложений в объекты муниципальной собственности в рамках реализации мероприятий по развитию сети учреждений культурно-досугового типа, которые осуществляются из местных бюджетов</t>
  </si>
  <si>
    <t>Развитие сети учреждений культурно-досугового типа</t>
  </si>
  <si>
    <t>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</si>
  <si>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>Обеспечение сбалансированности местных бюджетов бюджетам муниципальных образований</t>
  </si>
  <si>
    <t>Реализация проектов местных инициатив населения Волгоградской области</t>
  </si>
  <si>
    <t>Осуществление органами местного самоуправления Волгоградской области государственных полномочий по увековечению памяти погибших при защите Отечества на территории Волгоградской области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</si>
  <si>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</si>
  <si>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мероприятий по обеспечению жильем молодых семей</t>
  </si>
  <si>
    <t>Резервный фонд Администрации Волгоградской области</t>
  </si>
  <si>
    <t>x</t>
  </si>
  <si>
    <t>Создание новых мест в общеобразовательных организациях, расположенных в сельской местности и поселках городского типа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</si>
  <si>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</si>
  <si>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официальной информации</t>
  </si>
  <si>
    <t>Модернизация спортивных площадок в общеобразовательных организациях</t>
  </si>
  <si>
    <t>Развитие муниципальных сегментов видеонаблюдения комплексной информационной системы видеонаблюдения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</si>
  <si>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спорта, которые осуществляются из местных бюджетов</t>
  </si>
  <si>
    <t>Предоставление субсидий гражданам на оплату жилого помещения и коммунальных услуг в соответствии с Законом Волгоградской области от 12 декабря 2005 г.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</si>
  <si>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</si>
  <si>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Финансовое обеспечение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</si>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</sst>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41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9" fillId="29" borderId="0" xfId="0" applyFont="1" applyFill="1" applyAlignment="1">
      <alignment vertical="center" wrapText="1"/>
    </xf>
    <xf numFmtId="0" fontId="29" fillId="30" borderId="0" xfId="0" applyFont="1" applyFill="1" applyAlignment="1">
      <alignment vertical="center" wrapText="1"/>
    </xf>
    <xf numFmtId="49" fontId="30" fillId="29" borderId="10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0" fillId="31" borderId="10" xfId="0" applyNumberFormat="1" applyFont="1" applyFill="1" applyBorder="1" applyAlignment="1">
      <alignment horizontal="right" vertical="center" wrapText="1"/>
    </xf>
    <xf numFmtId="0" fontId="30" fillId="29" borderId="0" xfId="0" applyFont="1" applyFill="1" applyAlignment="1">
      <alignment vertical="center" wrapText="1"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49" fontId="29" fillId="29" borderId="10" xfId="0" applyNumberFormat="1" applyFont="1" applyFill="1" applyBorder="1" applyAlignment="1">
      <alignment horizontal="left" vertical="center" wrapText="1"/>
    </xf>
    <xf numFmtId="166" fontId="29" fillId="29" borderId="10" xfId="105" applyNumberFormat="1" applyFont="1" applyFill="1" applyBorder="1" applyAlignment="1">
      <alignment horizontal="right" vertical="center" wrapText="1"/>
      <protection/>
    </xf>
    <xf numFmtId="166" fontId="29" fillId="29" borderId="10" xfId="0" applyNumberFormat="1" applyFont="1" applyFill="1" applyBorder="1" applyAlignment="1">
      <alignment horizontal="right" vertical="center" wrapText="1"/>
    </xf>
    <xf numFmtId="166" fontId="29" fillId="31" borderId="10" xfId="0" applyNumberFormat="1" applyFont="1" applyFill="1" applyBorder="1" applyAlignment="1">
      <alignment horizontal="right" vertical="center" wrapText="1"/>
    </xf>
    <xf numFmtId="167" fontId="29" fillId="29" borderId="10" xfId="0" applyNumberFormat="1" applyFont="1" applyFill="1" applyBorder="1" applyAlignment="1">
      <alignment horizontal="left" vertical="center" wrapText="1"/>
    </xf>
    <xf numFmtId="167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right" vertical="center" wrapText="1"/>
    </xf>
    <xf numFmtId="166" fontId="29" fillId="30" borderId="10" xfId="0" applyNumberFormat="1" applyFont="1" applyFill="1" applyBorder="1" applyAlignment="1">
      <alignment horizontal="right"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29" fillId="30" borderId="0" xfId="0" applyNumberFormat="1" applyFont="1" applyFill="1" applyAlignment="1">
      <alignment vertical="center" wrapText="1"/>
    </xf>
    <xf numFmtId="0" fontId="37" fillId="29" borderId="0" xfId="0" applyFont="1" applyFill="1" applyAlignment="1">
      <alignment vertical="center" wrapText="1"/>
    </xf>
    <xf numFmtId="166" fontId="37" fillId="29" borderId="0" xfId="0" applyNumberFormat="1" applyFont="1" applyFill="1" applyAlignment="1">
      <alignment vertical="center" wrapText="1"/>
    </xf>
    <xf numFmtId="0" fontId="29" fillId="0" borderId="10" xfId="105" applyFont="1" applyFill="1" applyBorder="1" applyAlignment="1">
      <alignment horizontal="left" vertical="center" wrapText="1"/>
      <protection/>
    </xf>
    <xf numFmtId="0" fontId="29" fillId="29" borderId="10" xfId="105" applyFont="1" applyFill="1" applyBorder="1" applyAlignment="1">
      <alignment horizontal="left" vertical="center" wrapText="1"/>
      <protection/>
    </xf>
    <xf numFmtId="167" fontId="30" fillId="29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31" fillId="29" borderId="0" xfId="0" applyFont="1" applyFill="1" applyAlignment="1">
      <alignment vertical="center" wrapText="1"/>
    </xf>
    <xf numFmtId="49" fontId="30" fillId="29" borderId="0" xfId="0" applyNumberFormat="1" applyFont="1" applyFill="1" applyBorder="1" applyAlignment="1">
      <alignment horizontal="left" vertical="center" wrapText="1"/>
    </xf>
    <xf numFmtId="166" fontId="30" fillId="30" borderId="0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horizontal="right" vertical="center" wrapText="1"/>
    </xf>
    <xf numFmtId="166" fontId="38" fillId="30" borderId="0" xfId="0" applyNumberFormat="1" applyFont="1" applyFill="1" applyBorder="1" applyAlignment="1">
      <alignment horizontal="right" vertical="center" wrapText="1"/>
    </xf>
    <xf numFmtId="0" fontId="39" fillId="29" borderId="0" xfId="0" applyFont="1" applyFill="1" applyAlignment="1">
      <alignment vertical="center" wrapText="1"/>
    </xf>
    <xf numFmtId="0" fontId="40" fillId="29" borderId="0" xfId="0" applyFont="1" applyFill="1" applyAlignment="1">
      <alignment vertical="center" wrapText="1"/>
    </xf>
    <xf numFmtId="166" fontId="31" fillId="30" borderId="10" xfId="0" applyNumberFormat="1" applyFont="1" applyFill="1" applyBorder="1" applyAlignment="1">
      <alignment horizontal="right" vertical="center" wrapText="1"/>
    </xf>
    <xf numFmtId="166" fontId="31" fillId="30" borderId="11" xfId="0" applyNumberFormat="1" applyFont="1" applyFill="1" applyBorder="1" applyAlignment="1">
      <alignment horizontal="right" vertical="center" wrapText="1"/>
    </xf>
    <xf numFmtId="49" fontId="31" fillId="29" borderId="10" xfId="0" applyNumberFormat="1" applyFont="1" applyFill="1" applyBorder="1" applyAlignment="1">
      <alignment horizontal="left" vertical="center" wrapText="1"/>
    </xf>
    <xf numFmtId="49" fontId="31" fillId="29" borderId="11" xfId="0" applyNumberFormat="1" applyFont="1" applyFill="1" applyBorder="1" applyAlignment="1">
      <alignment horizontal="left" vertical="center" wrapText="1"/>
    </xf>
    <xf numFmtId="49" fontId="30" fillId="31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29" borderId="0" xfId="0" applyFont="1" applyFill="1" applyBorder="1" applyAlignment="1">
      <alignment horizontal="right" wrapText="1"/>
    </xf>
    <xf numFmtId="0" fontId="30" fillId="29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 outlineLevelRow="7"/>
  <cols>
    <col min="1" max="1" width="45.421875" style="1" customWidth="1"/>
    <col min="2" max="2" width="10.00390625" style="22" bestFit="1" customWidth="1"/>
    <col min="3" max="3" width="10.8515625" style="22" customWidth="1"/>
    <col min="4" max="4" width="10.00390625" style="1" bestFit="1" customWidth="1"/>
    <col min="5" max="5" width="10.8515625" style="2" customWidth="1"/>
    <col min="6" max="6" width="7.28125" style="1" customWidth="1"/>
    <col min="7" max="16384" width="9.140625" style="1" customWidth="1"/>
  </cols>
  <sheetData>
    <row r="2" spans="1:6" ht="11.25">
      <c r="A2" s="42" t="s">
        <v>93</v>
      </c>
      <c r="B2" s="43"/>
      <c r="C2" s="43"/>
      <c r="D2" s="43"/>
      <c r="E2" s="43"/>
      <c r="F2" s="43"/>
    </row>
    <row r="3" spans="1:6" ht="11.25">
      <c r="A3" s="40" t="s">
        <v>94</v>
      </c>
      <c r="B3" s="40"/>
      <c r="C3" s="40"/>
      <c r="D3" s="40"/>
      <c r="E3" s="40"/>
      <c r="F3" s="40"/>
    </row>
    <row r="4" spans="1:6" ht="11.25">
      <c r="A4" s="40" t="s">
        <v>136</v>
      </c>
      <c r="B4" s="40"/>
      <c r="C4" s="40"/>
      <c r="D4" s="40"/>
      <c r="E4" s="40"/>
      <c r="F4" s="40"/>
    </row>
    <row r="6" spans="1:6" ht="31.5">
      <c r="A6" s="3" t="s">
        <v>0</v>
      </c>
      <c r="B6" s="3" t="s">
        <v>137</v>
      </c>
      <c r="C6" s="3" t="s">
        <v>132</v>
      </c>
      <c r="D6" s="3" t="s">
        <v>1</v>
      </c>
      <c r="E6" s="39" t="s">
        <v>124</v>
      </c>
      <c r="F6" s="3" t="s">
        <v>2</v>
      </c>
    </row>
    <row r="7" spans="1:6" ht="12.75">
      <c r="A7" s="45"/>
      <c r="B7" s="45"/>
      <c r="C7" s="45"/>
      <c r="D7" s="45"/>
      <c r="E7" s="45"/>
      <c r="F7" s="45"/>
    </row>
    <row r="8" spans="1:6" s="7" customFormat="1" ht="10.5">
      <c r="A8" s="4" t="s">
        <v>3</v>
      </c>
      <c r="B8" s="5">
        <f>B9+B10+B11+B16+B19+B23+B30+B34+B35+B40+B41</f>
        <v>777709.1</v>
      </c>
      <c r="C8" s="5">
        <f>C9+C10+C11+C16+C19+C22+C23+C30+C34+C35+C40+C41</f>
        <v>149563.39999999997</v>
      </c>
      <c r="D8" s="5">
        <f>C8/B8*100</f>
        <v>19.231278121858157</v>
      </c>
      <c r="E8" s="5">
        <f>E9+E10+E11+E16+E19+E22+E23+E30+E34+E35+E40+E41</f>
        <v>173070.4</v>
      </c>
      <c r="F8" s="5">
        <f>C8/E8*100</f>
        <v>86.41766587469606</v>
      </c>
    </row>
    <row r="9" spans="1:6" s="7" customFormat="1" ht="10.5" outlineLevel="2">
      <c r="A9" s="4" t="s">
        <v>4</v>
      </c>
      <c r="B9" s="8">
        <v>457578.4</v>
      </c>
      <c r="C9" s="5">
        <v>57837.7</v>
      </c>
      <c r="D9" s="5">
        <f aca="true" t="shared" si="0" ref="D9:D47">C9/B9*100</f>
        <v>12.639954158675321</v>
      </c>
      <c r="E9" s="5">
        <v>81923.6</v>
      </c>
      <c r="F9" s="5">
        <f aca="true" t="shared" si="1" ref="F9:F47">C9/E9*100</f>
        <v>70.59955861314687</v>
      </c>
    </row>
    <row r="10" spans="1:6" s="7" customFormat="1" ht="21" outlineLevel="1">
      <c r="A10" s="4" t="s">
        <v>5</v>
      </c>
      <c r="B10" s="8">
        <v>31794.1</v>
      </c>
      <c r="C10" s="5">
        <v>8548.1</v>
      </c>
      <c r="D10" s="5">
        <f t="shared" si="0"/>
        <v>26.885805857061534</v>
      </c>
      <c r="E10" s="5">
        <v>8814.5</v>
      </c>
      <c r="F10" s="5">
        <f t="shared" si="1"/>
        <v>96.9777071870214</v>
      </c>
    </row>
    <row r="11" spans="1:6" s="7" customFormat="1" ht="10.5" outlineLevel="1">
      <c r="A11" s="4" t="s">
        <v>6</v>
      </c>
      <c r="B11" s="5">
        <f>B12+B13+B14+B15</f>
        <v>72790</v>
      </c>
      <c r="C11" s="5">
        <f>C12+C13+C14+C15</f>
        <v>41233.3</v>
      </c>
      <c r="D11" s="5">
        <f t="shared" si="0"/>
        <v>56.64692952328617</v>
      </c>
      <c r="E11" s="5">
        <f>E12+E13+E14+E15</f>
        <v>42887.4</v>
      </c>
      <c r="F11" s="5">
        <f t="shared" si="1"/>
        <v>96.14315626501025</v>
      </c>
    </row>
    <row r="12" spans="1:6" ht="22.5" outlineLevel="1">
      <c r="A12" s="9" t="s">
        <v>7</v>
      </c>
      <c r="B12" s="10">
        <v>9780</v>
      </c>
      <c r="C12" s="11">
        <v>898</v>
      </c>
      <c r="D12" s="11">
        <f t="shared" si="0"/>
        <v>9.18200408997955</v>
      </c>
      <c r="E12" s="11">
        <v>1962.2</v>
      </c>
      <c r="F12" s="11">
        <f t="shared" si="1"/>
        <v>45.76495770054021</v>
      </c>
    </row>
    <row r="13" spans="1:6" ht="22.5" outlineLevel="2">
      <c r="A13" s="9" t="s">
        <v>8</v>
      </c>
      <c r="B13" s="10">
        <v>10</v>
      </c>
      <c r="C13" s="11">
        <v>-817.7</v>
      </c>
      <c r="D13" s="11" t="s">
        <v>148</v>
      </c>
      <c r="E13" s="11">
        <v>113.8</v>
      </c>
      <c r="F13" s="11" t="s">
        <v>148</v>
      </c>
    </row>
    <row r="14" spans="1:6" ht="11.25" outlineLevel="2">
      <c r="A14" s="9" t="s">
        <v>9</v>
      </c>
      <c r="B14" s="10">
        <v>48000</v>
      </c>
      <c r="C14" s="11">
        <v>41586.6</v>
      </c>
      <c r="D14" s="11">
        <f t="shared" si="0"/>
        <v>86.63875</v>
      </c>
      <c r="E14" s="11">
        <v>35715.6</v>
      </c>
      <c r="F14" s="11">
        <f t="shared" si="1"/>
        <v>116.43819507442126</v>
      </c>
    </row>
    <row r="15" spans="1:6" ht="22.5" outlineLevel="2">
      <c r="A15" s="9" t="s">
        <v>10</v>
      </c>
      <c r="B15" s="10">
        <v>15000</v>
      </c>
      <c r="C15" s="11">
        <v>-433.6</v>
      </c>
      <c r="D15" s="11" t="s">
        <v>148</v>
      </c>
      <c r="E15" s="11">
        <v>5095.8</v>
      </c>
      <c r="F15" s="11" t="s">
        <v>148</v>
      </c>
    </row>
    <row r="16" spans="1:6" s="7" customFormat="1" ht="10.5" outlineLevel="1">
      <c r="A16" s="4" t="s">
        <v>11</v>
      </c>
      <c r="B16" s="5">
        <f>B17+B18</f>
        <v>76970</v>
      </c>
      <c r="C16" s="5">
        <f>C17+C18</f>
        <v>-1004.8000000000002</v>
      </c>
      <c r="D16" s="5" t="s">
        <v>148</v>
      </c>
      <c r="E16" s="5">
        <f>E17+E18</f>
        <v>7171.8</v>
      </c>
      <c r="F16" s="5" t="s">
        <v>148</v>
      </c>
    </row>
    <row r="17" spans="1:6" ht="11.25" outlineLevel="2">
      <c r="A17" s="9" t="s">
        <v>12</v>
      </c>
      <c r="B17" s="10">
        <v>14200</v>
      </c>
      <c r="C17" s="11">
        <v>-6163</v>
      </c>
      <c r="D17" s="11" t="s">
        <v>148</v>
      </c>
      <c r="E17" s="11">
        <v>247.3</v>
      </c>
      <c r="F17" s="11" t="s">
        <v>148</v>
      </c>
    </row>
    <row r="18" spans="1:6" ht="11.25" outlineLevel="2">
      <c r="A18" s="9" t="s">
        <v>13</v>
      </c>
      <c r="B18" s="10">
        <v>62770</v>
      </c>
      <c r="C18" s="11">
        <v>5158.2</v>
      </c>
      <c r="D18" s="11">
        <f t="shared" si="0"/>
        <v>8.217619882109288</v>
      </c>
      <c r="E18" s="11">
        <v>6924.5</v>
      </c>
      <c r="F18" s="11">
        <f t="shared" si="1"/>
        <v>74.49202108455484</v>
      </c>
    </row>
    <row r="19" spans="1:6" s="7" customFormat="1" ht="10.5" outlineLevel="1">
      <c r="A19" s="4" t="s">
        <v>14</v>
      </c>
      <c r="B19" s="5">
        <f>B20+B21</f>
        <v>9000</v>
      </c>
      <c r="C19" s="5">
        <f>C20+C21</f>
        <v>2262.5</v>
      </c>
      <c r="D19" s="5">
        <f t="shared" si="0"/>
        <v>25.13888888888889</v>
      </c>
      <c r="E19" s="5">
        <f>E20+E21</f>
        <v>2338.3</v>
      </c>
      <c r="F19" s="5">
        <f t="shared" si="1"/>
        <v>96.75832870033784</v>
      </c>
    </row>
    <row r="20" spans="1:6" ht="22.5" outlineLevel="2">
      <c r="A20" s="9" t="s">
        <v>15</v>
      </c>
      <c r="B20" s="10">
        <v>8950</v>
      </c>
      <c r="C20" s="11">
        <v>2252.5</v>
      </c>
      <c r="D20" s="11">
        <f t="shared" si="0"/>
        <v>25.16759776536313</v>
      </c>
      <c r="E20" s="11">
        <v>2303.3</v>
      </c>
      <c r="F20" s="11">
        <f t="shared" si="1"/>
        <v>97.7944688056267</v>
      </c>
    </row>
    <row r="21" spans="1:6" ht="22.5" outlineLevel="2">
      <c r="A21" s="9" t="s">
        <v>16</v>
      </c>
      <c r="B21" s="10">
        <v>50</v>
      </c>
      <c r="C21" s="11">
        <v>10</v>
      </c>
      <c r="D21" s="11">
        <f t="shared" si="0"/>
        <v>20</v>
      </c>
      <c r="E21" s="11">
        <v>35</v>
      </c>
      <c r="F21" s="11">
        <f t="shared" si="1"/>
        <v>28.57142857142857</v>
      </c>
    </row>
    <row r="22" spans="1:6" s="7" customFormat="1" ht="21" outlineLevel="2">
      <c r="A22" s="4" t="s">
        <v>99</v>
      </c>
      <c r="B22" s="8">
        <v>0</v>
      </c>
      <c r="C22" s="5">
        <v>1</v>
      </c>
      <c r="D22" s="5" t="s">
        <v>148</v>
      </c>
      <c r="E22" s="5">
        <v>0</v>
      </c>
      <c r="F22" s="5" t="s">
        <v>148</v>
      </c>
    </row>
    <row r="23" spans="1:6" s="7" customFormat="1" ht="21" outlineLevel="1">
      <c r="A23" s="4" t="s">
        <v>17</v>
      </c>
      <c r="B23" s="5">
        <f>B24+B25+B26+B27+B28+B29</f>
        <v>109109.2</v>
      </c>
      <c r="C23" s="5">
        <f>C24+C25+C26+C27+C28+C29</f>
        <v>30969</v>
      </c>
      <c r="D23" s="5">
        <f t="shared" si="0"/>
        <v>28.383491034669856</v>
      </c>
      <c r="E23" s="5">
        <f>E24+E25+E26+E27+E28+E29</f>
        <v>21571.7</v>
      </c>
      <c r="F23" s="5">
        <f t="shared" si="1"/>
        <v>143.56309423921155</v>
      </c>
    </row>
    <row r="24" spans="1:6" ht="56.25" outlineLevel="7">
      <c r="A24" s="13" t="s">
        <v>18</v>
      </c>
      <c r="B24" s="10">
        <v>75000</v>
      </c>
      <c r="C24" s="11">
        <v>22838</v>
      </c>
      <c r="D24" s="11">
        <f t="shared" si="0"/>
        <v>30.450666666666663</v>
      </c>
      <c r="E24" s="11">
        <v>14018.7</v>
      </c>
      <c r="F24" s="11">
        <f t="shared" si="1"/>
        <v>162.9109689200853</v>
      </c>
    </row>
    <row r="25" spans="1:6" ht="56.25" outlineLevel="7">
      <c r="A25" s="9" t="s">
        <v>19</v>
      </c>
      <c r="B25" s="10">
        <v>9000</v>
      </c>
      <c r="C25" s="11">
        <v>2209.6</v>
      </c>
      <c r="D25" s="11">
        <f t="shared" si="0"/>
        <v>24.55111111111111</v>
      </c>
      <c r="E25" s="11">
        <v>1085</v>
      </c>
      <c r="F25" s="11">
        <f t="shared" si="1"/>
        <v>203.64976958525344</v>
      </c>
    </row>
    <row r="26" spans="1:6" ht="56.25" outlineLevel="7">
      <c r="A26" s="9" t="s">
        <v>20</v>
      </c>
      <c r="B26" s="10">
        <v>989.2</v>
      </c>
      <c r="C26" s="11">
        <v>161.2</v>
      </c>
      <c r="D26" s="11">
        <f t="shared" si="0"/>
        <v>16.295996765062675</v>
      </c>
      <c r="E26" s="11">
        <v>245.9</v>
      </c>
      <c r="F26" s="11">
        <f t="shared" si="1"/>
        <v>65.55510370069133</v>
      </c>
    </row>
    <row r="27" spans="1:6" ht="22.5" outlineLevel="7">
      <c r="A27" s="9" t="s">
        <v>21</v>
      </c>
      <c r="B27" s="10">
        <v>7100</v>
      </c>
      <c r="C27" s="11">
        <v>1843.4</v>
      </c>
      <c r="D27" s="11">
        <f t="shared" si="0"/>
        <v>25.963380281690142</v>
      </c>
      <c r="E27" s="11">
        <v>2375.2</v>
      </c>
      <c r="F27" s="11">
        <f t="shared" si="1"/>
        <v>77.61030650050523</v>
      </c>
    </row>
    <row r="28" spans="1:6" ht="45" outlineLevel="7">
      <c r="A28" s="9" t="s">
        <v>22</v>
      </c>
      <c r="B28" s="10">
        <v>1300</v>
      </c>
      <c r="C28" s="11">
        <v>0</v>
      </c>
      <c r="D28" s="11">
        <f t="shared" si="0"/>
        <v>0</v>
      </c>
      <c r="E28" s="11">
        <v>0</v>
      </c>
      <c r="F28" s="11" t="s">
        <v>148</v>
      </c>
    </row>
    <row r="29" spans="1:6" ht="56.25" outlineLevel="7">
      <c r="A29" s="9" t="s">
        <v>23</v>
      </c>
      <c r="B29" s="10">
        <v>15720</v>
      </c>
      <c r="C29" s="11">
        <v>3916.8</v>
      </c>
      <c r="D29" s="11">
        <f t="shared" si="0"/>
        <v>24.916030534351147</v>
      </c>
      <c r="E29" s="11">
        <v>3846.9</v>
      </c>
      <c r="F29" s="11">
        <f t="shared" si="1"/>
        <v>101.8170474927864</v>
      </c>
    </row>
    <row r="30" spans="1:6" s="7" customFormat="1" ht="10.5" outlineLevel="1">
      <c r="A30" s="4" t="s">
        <v>24</v>
      </c>
      <c r="B30" s="5">
        <f>B31+B32+B33</f>
        <v>1500</v>
      </c>
      <c r="C30" s="5">
        <f>C31+C32+C33</f>
        <v>1282.6</v>
      </c>
      <c r="D30" s="5">
        <f t="shared" si="0"/>
        <v>85.50666666666666</v>
      </c>
      <c r="E30" s="5">
        <f>E31+E32+E33</f>
        <v>179</v>
      </c>
      <c r="F30" s="5">
        <f t="shared" si="1"/>
        <v>716.536312849162</v>
      </c>
    </row>
    <row r="31" spans="1:6" ht="22.5" outlineLevel="3">
      <c r="A31" s="9" t="s">
        <v>25</v>
      </c>
      <c r="B31" s="10">
        <v>1231.5</v>
      </c>
      <c r="C31" s="11">
        <v>753.1</v>
      </c>
      <c r="D31" s="11">
        <f t="shared" si="0"/>
        <v>61.15306536743809</v>
      </c>
      <c r="E31" s="11">
        <v>27</v>
      </c>
      <c r="F31" s="11">
        <f t="shared" si="1"/>
        <v>2789.259259259259</v>
      </c>
    </row>
    <row r="32" spans="1:6" ht="11.25" outlineLevel="3">
      <c r="A32" s="9" t="s">
        <v>26</v>
      </c>
      <c r="B32" s="10">
        <v>40.7</v>
      </c>
      <c r="C32" s="11">
        <v>209.5</v>
      </c>
      <c r="D32" s="11">
        <f t="shared" si="0"/>
        <v>514.7420147420147</v>
      </c>
      <c r="E32" s="11">
        <v>12.2</v>
      </c>
      <c r="F32" s="11">
        <f t="shared" si="1"/>
        <v>1717.2131147540983</v>
      </c>
    </row>
    <row r="33" spans="1:6" ht="11.25" outlineLevel="3">
      <c r="A33" s="9" t="s">
        <v>27</v>
      </c>
      <c r="B33" s="10">
        <v>227.8</v>
      </c>
      <c r="C33" s="11">
        <v>320</v>
      </c>
      <c r="D33" s="11">
        <f t="shared" si="0"/>
        <v>140.4741000877963</v>
      </c>
      <c r="E33" s="11">
        <v>139.8</v>
      </c>
      <c r="F33" s="11">
        <f t="shared" si="1"/>
        <v>228.898426323319</v>
      </c>
    </row>
    <row r="34" spans="1:6" s="7" customFormat="1" ht="21" outlineLevel="1">
      <c r="A34" s="4" t="s">
        <v>28</v>
      </c>
      <c r="B34" s="8">
        <v>5617.4</v>
      </c>
      <c r="C34" s="5">
        <v>1840.5</v>
      </c>
      <c r="D34" s="5">
        <f t="shared" si="0"/>
        <v>32.76426816676754</v>
      </c>
      <c r="E34" s="5">
        <v>2050.7</v>
      </c>
      <c r="F34" s="5">
        <f t="shared" si="1"/>
        <v>89.7498415175306</v>
      </c>
    </row>
    <row r="35" spans="1:6" s="7" customFormat="1" ht="21" outlineLevel="1">
      <c r="A35" s="4" t="s">
        <v>29</v>
      </c>
      <c r="B35" s="5">
        <f>B36+B37+B38+B39</f>
        <v>5610</v>
      </c>
      <c r="C35" s="5">
        <f>C36+C37+C38+C39</f>
        <v>3441.8</v>
      </c>
      <c r="D35" s="5">
        <f t="shared" si="0"/>
        <v>61.35115864527629</v>
      </c>
      <c r="E35" s="5">
        <f>E36+E37+E38+E39</f>
        <v>1294.3999999999999</v>
      </c>
      <c r="F35" s="5">
        <f t="shared" si="1"/>
        <v>265.89925834363413</v>
      </c>
    </row>
    <row r="36" spans="1:6" ht="67.5" outlineLevel="7">
      <c r="A36" s="14" t="s">
        <v>30</v>
      </c>
      <c r="B36" s="10">
        <v>2000</v>
      </c>
      <c r="C36" s="11">
        <v>1768.8</v>
      </c>
      <c r="D36" s="11">
        <f t="shared" si="0"/>
        <v>88.44</v>
      </c>
      <c r="E36" s="11">
        <v>136.8</v>
      </c>
      <c r="F36" s="11">
        <f t="shared" si="1"/>
        <v>1292.9824561403507</v>
      </c>
    </row>
    <row r="37" spans="1:6" ht="67.5" outlineLevel="7">
      <c r="A37" s="14" t="s">
        <v>31</v>
      </c>
      <c r="B37" s="10">
        <v>0</v>
      </c>
      <c r="C37" s="11">
        <v>20.8</v>
      </c>
      <c r="D37" s="11" t="s">
        <v>148</v>
      </c>
      <c r="E37" s="11">
        <v>0</v>
      </c>
      <c r="F37" s="11" t="s">
        <v>148</v>
      </c>
    </row>
    <row r="38" spans="1:6" ht="33.75" outlineLevel="7">
      <c r="A38" s="15" t="s">
        <v>32</v>
      </c>
      <c r="B38" s="10">
        <v>3350</v>
      </c>
      <c r="C38" s="11">
        <v>1568.7</v>
      </c>
      <c r="D38" s="11">
        <f t="shared" si="0"/>
        <v>46.82686567164179</v>
      </c>
      <c r="E38" s="11">
        <v>1106.1</v>
      </c>
      <c r="F38" s="11">
        <f t="shared" si="1"/>
        <v>141.82262001627342</v>
      </c>
    </row>
    <row r="39" spans="1:6" ht="67.5" outlineLevel="7">
      <c r="A39" s="9" t="s">
        <v>33</v>
      </c>
      <c r="B39" s="10">
        <v>260</v>
      </c>
      <c r="C39" s="11">
        <v>83.5</v>
      </c>
      <c r="D39" s="11">
        <f t="shared" si="0"/>
        <v>32.11538461538462</v>
      </c>
      <c r="E39" s="11">
        <v>51.5</v>
      </c>
      <c r="F39" s="11">
        <f t="shared" si="1"/>
        <v>162.1359223300971</v>
      </c>
    </row>
    <row r="40" spans="1:6" s="7" customFormat="1" ht="10.5" outlineLevel="1">
      <c r="A40" s="4" t="s">
        <v>34</v>
      </c>
      <c r="B40" s="8">
        <v>7740</v>
      </c>
      <c r="C40" s="5">
        <v>2860.4</v>
      </c>
      <c r="D40" s="5">
        <f t="shared" si="0"/>
        <v>36.956072351421184</v>
      </c>
      <c r="E40" s="5">
        <v>4792.3</v>
      </c>
      <c r="F40" s="5">
        <f t="shared" si="1"/>
        <v>59.687415228595874</v>
      </c>
    </row>
    <row r="41" spans="1:6" s="7" customFormat="1" ht="10.5" outlineLevel="1">
      <c r="A41" s="4" t="s">
        <v>35</v>
      </c>
      <c r="B41" s="5">
        <f>B42+B43+B44</f>
        <v>0</v>
      </c>
      <c r="C41" s="5">
        <f>C42+C43+C44</f>
        <v>291.3</v>
      </c>
      <c r="D41" s="5" t="s">
        <v>148</v>
      </c>
      <c r="E41" s="5">
        <f>E42+E43+E44</f>
        <v>46.7</v>
      </c>
      <c r="F41" s="5">
        <f t="shared" si="1"/>
        <v>623.7687366167023</v>
      </c>
    </row>
    <row r="42" spans="1:6" ht="11.25" outlineLevel="7">
      <c r="A42" s="9" t="s">
        <v>36</v>
      </c>
      <c r="B42" s="11">
        <v>0</v>
      </c>
      <c r="C42" s="11">
        <v>217.3</v>
      </c>
      <c r="D42" s="11" t="s">
        <v>148</v>
      </c>
      <c r="E42" s="11">
        <v>-28.3</v>
      </c>
      <c r="F42" s="11" t="s">
        <v>148</v>
      </c>
    </row>
    <row r="43" spans="1:6" ht="11.25" outlineLevel="7">
      <c r="A43" s="9" t="s">
        <v>35</v>
      </c>
      <c r="B43" s="11">
        <v>0</v>
      </c>
      <c r="C43" s="11">
        <v>0</v>
      </c>
      <c r="D43" s="11" t="s">
        <v>148</v>
      </c>
      <c r="E43" s="11">
        <v>75</v>
      </c>
      <c r="F43" s="11">
        <f t="shared" si="1"/>
        <v>0</v>
      </c>
    </row>
    <row r="44" spans="1:6" ht="11.25" outlineLevel="7">
      <c r="A44" s="9" t="s">
        <v>98</v>
      </c>
      <c r="B44" s="11">
        <v>0</v>
      </c>
      <c r="C44" s="11">
        <v>74</v>
      </c>
      <c r="D44" s="11" t="s">
        <v>148</v>
      </c>
      <c r="E44" s="11">
        <v>0</v>
      </c>
      <c r="F44" s="11" t="s">
        <v>148</v>
      </c>
    </row>
    <row r="45" spans="1:6" s="7" customFormat="1" ht="10.5">
      <c r="A45" s="4" t="s">
        <v>37</v>
      </c>
      <c r="B45" s="5">
        <f>B46+B103+B104</f>
        <v>1541643.4999999998</v>
      </c>
      <c r="C45" s="5">
        <f>C46+C103+C104</f>
        <v>272190.10000000003</v>
      </c>
      <c r="D45" s="5">
        <f t="shared" si="0"/>
        <v>17.65583936882944</v>
      </c>
      <c r="E45" s="5">
        <f>E46+E103+E104</f>
        <v>277712.39999999997</v>
      </c>
      <c r="F45" s="5">
        <f t="shared" si="1"/>
        <v>98.01150398757854</v>
      </c>
    </row>
    <row r="46" spans="1:6" s="7" customFormat="1" ht="21" outlineLevel="1">
      <c r="A46" s="4" t="s">
        <v>38</v>
      </c>
      <c r="B46" s="5">
        <f>B47+B73+B97</f>
        <v>1541643.4999999998</v>
      </c>
      <c r="C46" s="5">
        <f>C47+C73+C97</f>
        <v>274061.4</v>
      </c>
      <c r="D46" s="5">
        <f t="shared" si="0"/>
        <v>17.77722281448338</v>
      </c>
      <c r="E46" s="5">
        <f>E47+E73+E97</f>
        <v>284209.89999999997</v>
      </c>
      <c r="F46" s="5">
        <f t="shared" si="1"/>
        <v>96.42922361254836</v>
      </c>
    </row>
    <row r="47" spans="1:6" s="7" customFormat="1" ht="21" outlineLevel="2">
      <c r="A47" s="4" t="s">
        <v>39</v>
      </c>
      <c r="B47" s="6">
        <f>B48+B49+B50+B51+B52+B53+B54+B55+B56+B57+B58+B59+B60+B61+B62+B63+B64+B65+B66+B67+B68+B69+B70+B71+B72</f>
        <v>722615.2000000001</v>
      </c>
      <c r="C47" s="6">
        <f>C48+C49+C50+C51+C52+C53+C54+C55+C56+C57+C58+C59+C60+C61+C62+C63+C64+C65+C66+C67+C68+C69+C70+C71+C72</f>
        <v>83508.59999999999</v>
      </c>
      <c r="D47" s="5">
        <f t="shared" si="0"/>
        <v>11.55644110447718</v>
      </c>
      <c r="E47" s="6">
        <f>E48+E49+E50+E51+E52+E53+E54+E55+E56+E57+E58+E59+E60+E61+E62+E63+E64+E65+E66+E67+E68+E69+E70+E71+E72</f>
        <v>105163</v>
      </c>
      <c r="F47" s="5">
        <f t="shared" si="1"/>
        <v>79.40872740412502</v>
      </c>
    </row>
    <row r="48" spans="1:6" ht="11.25" outlineLevel="2">
      <c r="A48" s="9" t="s">
        <v>122</v>
      </c>
      <c r="B48" s="12">
        <v>140000</v>
      </c>
      <c r="C48" s="11">
        <v>0</v>
      </c>
      <c r="D48" s="11">
        <f>C48/B48*100</f>
        <v>0</v>
      </c>
      <c r="E48" s="11">
        <v>65000</v>
      </c>
      <c r="F48" s="11">
        <f>C48/E48*100</f>
        <v>0</v>
      </c>
    </row>
    <row r="49" spans="1:6" ht="11.25" outlineLevel="2">
      <c r="A49" s="9" t="s">
        <v>101</v>
      </c>
      <c r="B49" s="11">
        <v>57954</v>
      </c>
      <c r="C49" s="11">
        <v>0</v>
      </c>
      <c r="D49" s="11">
        <f aca="true" t="shared" si="2" ref="D49:D73">C49/B49*100</f>
        <v>0</v>
      </c>
      <c r="E49" s="11">
        <v>4987</v>
      </c>
      <c r="F49" s="11">
        <f aca="true" t="shared" si="3" ref="F49:F56">C49/E49*100</f>
        <v>0</v>
      </c>
    </row>
    <row r="50" spans="1:6" ht="22.5" outlineLevel="2">
      <c r="A50" s="16" t="s">
        <v>102</v>
      </c>
      <c r="B50" s="11">
        <v>8000</v>
      </c>
      <c r="C50" s="11">
        <v>0</v>
      </c>
      <c r="D50" s="11">
        <f t="shared" si="2"/>
        <v>0</v>
      </c>
      <c r="E50" s="11">
        <v>0</v>
      </c>
      <c r="F50" s="11" t="s">
        <v>148</v>
      </c>
    </row>
    <row r="51" spans="1:6" ht="22.5" outlineLevel="2">
      <c r="A51" s="16" t="s">
        <v>138</v>
      </c>
      <c r="B51" s="11">
        <v>15969.1</v>
      </c>
      <c r="C51" s="11">
        <v>0</v>
      </c>
      <c r="D51" s="11">
        <f t="shared" si="2"/>
        <v>0</v>
      </c>
      <c r="E51" s="11">
        <v>0</v>
      </c>
      <c r="F51" s="11" t="s">
        <v>148</v>
      </c>
    </row>
    <row r="52" spans="1:6" ht="56.25" outlineLevel="2">
      <c r="A52" s="16" t="s">
        <v>154</v>
      </c>
      <c r="B52" s="11">
        <v>168245</v>
      </c>
      <c r="C52" s="11">
        <v>0</v>
      </c>
      <c r="D52" s="11">
        <f t="shared" si="2"/>
        <v>0</v>
      </c>
      <c r="E52" s="11">
        <v>0</v>
      </c>
      <c r="F52" s="11" t="s">
        <v>148</v>
      </c>
    </row>
    <row r="53" spans="1:6" ht="56.25" outlineLevel="2">
      <c r="A53" s="16" t="s">
        <v>139</v>
      </c>
      <c r="B53" s="11">
        <v>34238.9</v>
      </c>
      <c r="C53" s="11">
        <v>0</v>
      </c>
      <c r="D53" s="11">
        <f t="shared" si="2"/>
        <v>0</v>
      </c>
      <c r="E53" s="11">
        <v>0</v>
      </c>
      <c r="F53" s="11" t="s">
        <v>148</v>
      </c>
    </row>
    <row r="54" spans="1:6" ht="33.75" outlineLevel="2">
      <c r="A54" s="16" t="s">
        <v>149</v>
      </c>
      <c r="B54" s="11">
        <v>0</v>
      </c>
      <c r="C54" s="11">
        <v>0</v>
      </c>
      <c r="D54" s="11" t="s">
        <v>148</v>
      </c>
      <c r="E54" s="11">
        <v>18091.2</v>
      </c>
      <c r="F54" s="11">
        <f t="shared" si="3"/>
        <v>0</v>
      </c>
    </row>
    <row r="55" spans="1:6" ht="45" outlineLevel="2">
      <c r="A55" s="9" t="s">
        <v>95</v>
      </c>
      <c r="B55" s="11">
        <v>39632.1</v>
      </c>
      <c r="C55" s="11">
        <v>6194.9</v>
      </c>
      <c r="D55" s="11">
        <f t="shared" si="2"/>
        <v>15.63101627216322</v>
      </c>
      <c r="E55" s="11">
        <v>5217.8</v>
      </c>
      <c r="F55" s="11">
        <f t="shared" si="3"/>
        <v>118.7262831078232</v>
      </c>
    </row>
    <row r="56" spans="1:6" ht="22.5" outlineLevel="2">
      <c r="A56" s="9" t="s">
        <v>146</v>
      </c>
      <c r="B56" s="11">
        <v>0</v>
      </c>
      <c r="C56" s="11">
        <v>9617.9</v>
      </c>
      <c r="D56" s="11" t="s">
        <v>148</v>
      </c>
      <c r="E56" s="11">
        <v>10467</v>
      </c>
      <c r="F56" s="11">
        <f t="shared" si="3"/>
        <v>91.88783796694372</v>
      </c>
    </row>
    <row r="57" spans="1:6" ht="11.25" outlineLevel="2">
      <c r="A57" s="9" t="s">
        <v>128</v>
      </c>
      <c r="B57" s="11">
        <v>460.9</v>
      </c>
      <c r="C57" s="11">
        <v>0</v>
      </c>
      <c r="D57" s="11">
        <f t="shared" si="2"/>
        <v>0</v>
      </c>
      <c r="E57" s="11">
        <v>0</v>
      </c>
      <c r="F57" s="11" t="s">
        <v>148</v>
      </c>
    </row>
    <row r="58" spans="1:6" ht="11.25" outlineLevel="2">
      <c r="A58" s="9" t="s">
        <v>140</v>
      </c>
      <c r="B58" s="11">
        <v>34353.4</v>
      </c>
      <c r="C58" s="11">
        <v>0</v>
      </c>
      <c r="D58" s="11">
        <f t="shared" si="2"/>
        <v>0</v>
      </c>
      <c r="E58" s="11">
        <v>0</v>
      </c>
      <c r="F58" s="11" t="s">
        <v>148</v>
      </c>
    </row>
    <row r="59" spans="1:6" ht="22.5" outlineLevel="2">
      <c r="A59" s="9" t="s">
        <v>40</v>
      </c>
      <c r="B59" s="11">
        <v>32230</v>
      </c>
      <c r="C59" s="17">
        <v>0</v>
      </c>
      <c r="D59" s="11">
        <f t="shared" si="2"/>
        <v>0</v>
      </c>
      <c r="E59" s="17">
        <v>0</v>
      </c>
      <c r="F59" s="11" t="s">
        <v>148</v>
      </c>
    </row>
    <row r="60" spans="1:6" ht="33.75" outlineLevel="2">
      <c r="A60" s="9" t="s">
        <v>150</v>
      </c>
      <c r="B60" s="11">
        <v>0</v>
      </c>
      <c r="C60" s="17">
        <v>0</v>
      </c>
      <c r="D60" s="11" t="s">
        <v>148</v>
      </c>
      <c r="E60" s="17">
        <v>1400</v>
      </c>
      <c r="F60" s="11">
        <f>C60/E60*100</f>
        <v>0</v>
      </c>
    </row>
    <row r="61" spans="1:6" ht="33.75" outlineLevel="2">
      <c r="A61" s="9" t="s">
        <v>141</v>
      </c>
      <c r="B61" s="11">
        <v>26810.5</v>
      </c>
      <c r="C61" s="17">
        <v>0</v>
      </c>
      <c r="D61" s="11">
        <f t="shared" si="2"/>
        <v>0</v>
      </c>
      <c r="E61" s="17">
        <v>0</v>
      </c>
      <c r="F61" s="11" t="s">
        <v>148</v>
      </c>
    </row>
    <row r="62" spans="1:6" ht="33.75" outlineLevel="7">
      <c r="A62" s="9" t="s">
        <v>103</v>
      </c>
      <c r="B62" s="11">
        <v>10558.7</v>
      </c>
      <c r="C62" s="11">
        <v>0</v>
      </c>
      <c r="D62" s="11">
        <f t="shared" si="2"/>
        <v>0</v>
      </c>
      <c r="E62" s="11">
        <v>0</v>
      </c>
      <c r="F62" s="11" t="s">
        <v>148</v>
      </c>
    </row>
    <row r="63" spans="1:6" ht="33.75" outlineLevel="7">
      <c r="A63" s="24" t="s">
        <v>151</v>
      </c>
      <c r="B63" s="11">
        <v>149.5</v>
      </c>
      <c r="C63" s="11">
        <v>0</v>
      </c>
      <c r="D63" s="11">
        <f t="shared" si="2"/>
        <v>0</v>
      </c>
      <c r="E63" s="11">
        <v>0</v>
      </c>
      <c r="F63" s="11" t="s">
        <v>148</v>
      </c>
    </row>
    <row r="64" spans="1:6" ht="22.5" outlineLevel="7">
      <c r="A64" s="9" t="s">
        <v>142</v>
      </c>
      <c r="B64" s="11">
        <v>97246</v>
      </c>
      <c r="C64" s="11">
        <v>63919.9</v>
      </c>
      <c r="D64" s="11">
        <f t="shared" si="2"/>
        <v>65.7301071509368</v>
      </c>
      <c r="E64" s="11">
        <v>0</v>
      </c>
      <c r="F64" s="11" t="s">
        <v>148</v>
      </c>
    </row>
    <row r="65" spans="1:6" ht="22.5" outlineLevel="7">
      <c r="A65" s="25" t="s">
        <v>96</v>
      </c>
      <c r="B65" s="11">
        <v>1867.4</v>
      </c>
      <c r="C65" s="11">
        <v>21.5</v>
      </c>
      <c r="D65" s="11">
        <f t="shared" si="2"/>
        <v>1.1513334047338544</v>
      </c>
      <c r="E65" s="11">
        <v>0</v>
      </c>
      <c r="F65" s="11" t="s">
        <v>148</v>
      </c>
    </row>
    <row r="66" spans="1:6" ht="22.5" outlineLevel="7">
      <c r="A66" s="25" t="s">
        <v>143</v>
      </c>
      <c r="B66" s="11">
        <v>7555</v>
      </c>
      <c r="C66" s="11">
        <v>0</v>
      </c>
      <c r="D66" s="11">
        <f t="shared" si="2"/>
        <v>0</v>
      </c>
      <c r="E66" s="11">
        <v>0</v>
      </c>
      <c r="F66" s="11" t="s">
        <v>148</v>
      </c>
    </row>
    <row r="67" spans="1:6" ht="33.75" outlineLevel="7">
      <c r="A67" s="25" t="s">
        <v>129</v>
      </c>
      <c r="B67" s="11">
        <v>1000</v>
      </c>
      <c r="C67" s="11">
        <v>1000</v>
      </c>
      <c r="D67" s="11">
        <f t="shared" si="2"/>
        <v>100</v>
      </c>
      <c r="E67" s="11">
        <v>0</v>
      </c>
      <c r="F67" s="11" t="s">
        <v>148</v>
      </c>
    </row>
    <row r="68" spans="1:6" ht="22.5" outlineLevel="7">
      <c r="A68" s="25" t="s">
        <v>97</v>
      </c>
      <c r="B68" s="11">
        <v>10000</v>
      </c>
      <c r="C68" s="11">
        <v>0</v>
      </c>
      <c r="D68" s="11">
        <f t="shared" si="2"/>
        <v>0</v>
      </c>
      <c r="E68" s="11">
        <v>0</v>
      </c>
      <c r="F68" s="11" t="s">
        <v>148</v>
      </c>
    </row>
    <row r="69" spans="1:6" ht="22.5" outlineLevel="7">
      <c r="A69" s="25" t="s">
        <v>152</v>
      </c>
      <c r="B69" s="11">
        <v>5400</v>
      </c>
      <c r="C69" s="11">
        <v>0</v>
      </c>
      <c r="D69" s="11">
        <f t="shared" si="2"/>
        <v>0</v>
      </c>
      <c r="E69" s="11">
        <v>0</v>
      </c>
      <c r="F69" s="11" t="s">
        <v>148</v>
      </c>
    </row>
    <row r="70" spans="1:6" ht="33.75" outlineLevel="7">
      <c r="A70" s="25" t="s">
        <v>104</v>
      </c>
      <c r="B70" s="11">
        <v>1000</v>
      </c>
      <c r="C70" s="11">
        <v>0</v>
      </c>
      <c r="D70" s="11">
        <f t="shared" si="2"/>
        <v>0</v>
      </c>
      <c r="E70" s="11">
        <v>0</v>
      </c>
      <c r="F70" s="11" t="s">
        <v>148</v>
      </c>
    </row>
    <row r="71" spans="1:6" ht="11.25" outlineLevel="7">
      <c r="A71" s="25" t="s">
        <v>125</v>
      </c>
      <c r="B71" s="11">
        <v>15290.3</v>
      </c>
      <c r="C71" s="11">
        <v>0</v>
      </c>
      <c r="D71" s="11">
        <f t="shared" si="2"/>
        <v>0</v>
      </c>
      <c r="E71" s="11">
        <v>0</v>
      </c>
      <c r="F71" s="11" t="s">
        <v>148</v>
      </c>
    </row>
    <row r="72" spans="1:6" ht="22.5" outlineLevel="7">
      <c r="A72" s="25" t="s">
        <v>153</v>
      </c>
      <c r="B72" s="11">
        <v>14654.4</v>
      </c>
      <c r="C72" s="11">
        <v>2754.4</v>
      </c>
      <c r="D72" s="11">
        <f t="shared" si="2"/>
        <v>18.79572005677476</v>
      </c>
      <c r="E72" s="11">
        <v>0</v>
      </c>
      <c r="F72" s="11" t="s">
        <v>148</v>
      </c>
    </row>
    <row r="73" spans="1:6" s="7" customFormat="1" ht="21" outlineLevel="2">
      <c r="A73" s="4" t="s">
        <v>41</v>
      </c>
      <c r="B73" s="6">
        <f>B74+B75+B76+B77+B78+B79+B80+B81+B82+B83+B84+B85+B86+B87+B88+B89+B90+B91+B92+B93+B94+B95+B96</f>
        <v>780650.0999999999</v>
      </c>
      <c r="C73" s="6">
        <f>C74+C75+C76+C77+C78+C79+C80+C81+C82+C83+C84+C85+C86+C87+C88+C89+C90+C91+C92+C93+C94+C95+C96</f>
        <v>178020.1</v>
      </c>
      <c r="D73" s="5">
        <f t="shared" si="2"/>
        <v>22.804083417141694</v>
      </c>
      <c r="E73" s="6">
        <f>E74+E75+E76+E77+E78+E79+E80+E81+E82+E83+E84+E85+E86+E87+E88+E89+E90+E91+E92+E93+E94+E95+E96</f>
        <v>169655.1</v>
      </c>
      <c r="F73" s="5">
        <f aca="true" t="shared" si="4" ref="F73:F105">C73/E73*100</f>
        <v>104.93059153541509</v>
      </c>
    </row>
    <row r="74" spans="1:6" ht="90" outlineLevel="2">
      <c r="A74" s="9" t="s">
        <v>155</v>
      </c>
      <c r="B74" s="11">
        <v>57375.4</v>
      </c>
      <c r="C74" s="12">
        <v>16897.3</v>
      </c>
      <c r="D74" s="11">
        <f aca="true" t="shared" si="5" ref="D74:D105">C74/B74*100</f>
        <v>29.450426489401377</v>
      </c>
      <c r="E74" s="12">
        <v>16403.5</v>
      </c>
      <c r="F74" s="11">
        <f t="shared" si="4"/>
        <v>103.01033316060597</v>
      </c>
    </row>
    <row r="75" spans="1:6" ht="22.5" outlineLevel="2">
      <c r="A75" s="9" t="s">
        <v>107</v>
      </c>
      <c r="B75" s="11">
        <v>660.1</v>
      </c>
      <c r="C75" s="12">
        <v>165</v>
      </c>
      <c r="D75" s="11">
        <f t="shared" si="5"/>
        <v>24.996212695046204</v>
      </c>
      <c r="E75" s="12">
        <v>152.8</v>
      </c>
      <c r="F75" s="11">
        <f t="shared" si="4"/>
        <v>107.98429319371728</v>
      </c>
    </row>
    <row r="76" spans="1:6" ht="22.5" outlineLevel="2">
      <c r="A76" s="9" t="s">
        <v>109</v>
      </c>
      <c r="B76" s="11">
        <v>3525.5</v>
      </c>
      <c r="C76" s="12">
        <v>1174.8</v>
      </c>
      <c r="D76" s="11">
        <f t="shared" si="5"/>
        <v>33.32293291731669</v>
      </c>
      <c r="E76" s="12">
        <v>810.6</v>
      </c>
      <c r="F76" s="11">
        <f t="shared" si="4"/>
        <v>144.92968171724647</v>
      </c>
    </row>
    <row r="77" spans="1:6" ht="33.75" outlineLevel="7">
      <c r="A77" s="9" t="s">
        <v>116</v>
      </c>
      <c r="B77" s="11">
        <v>996.5</v>
      </c>
      <c r="C77" s="18">
        <v>249.1</v>
      </c>
      <c r="D77" s="11">
        <f t="shared" si="5"/>
        <v>24.997491219267435</v>
      </c>
      <c r="E77" s="18">
        <v>225.9</v>
      </c>
      <c r="F77" s="11">
        <f t="shared" si="4"/>
        <v>110.27003098716246</v>
      </c>
    </row>
    <row r="78" spans="1:6" ht="45" outlineLevel="3">
      <c r="A78" s="9" t="s">
        <v>117</v>
      </c>
      <c r="B78" s="11">
        <v>591.4</v>
      </c>
      <c r="C78" s="12">
        <v>147.9</v>
      </c>
      <c r="D78" s="11">
        <f t="shared" si="5"/>
        <v>25.00845451471086</v>
      </c>
      <c r="E78" s="12">
        <v>147.8</v>
      </c>
      <c r="F78" s="11">
        <f t="shared" si="4"/>
        <v>100.06765899864682</v>
      </c>
    </row>
    <row r="79" spans="1:6" ht="45" outlineLevel="3">
      <c r="A79" s="13" t="s">
        <v>130</v>
      </c>
      <c r="B79" s="11">
        <v>389.7</v>
      </c>
      <c r="C79" s="12">
        <v>0</v>
      </c>
      <c r="D79" s="11">
        <f t="shared" si="5"/>
        <v>0</v>
      </c>
      <c r="E79" s="12">
        <v>0</v>
      </c>
      <c r="F79" s="11" t="s">
        <v>148</v>
      </c>
    </row>
    <row r="80" spans="1:6" ht="67.5" outlineLevel="2">
      <c r="A80" s="9" t="s">
        <v>108</v>
      </c>
      <c r="B80" s="11">
        <v>772.4</v>
      </c>
      <c r="C80" s="12">
        <v>193.2</v>
      </c>
      <c r="D80" s="11">
        <f t="shared" si="5"/>
        <v>25.01294665976178</v>
      </c>
      <c r="E80" s="12">
        <v>178.8</v>
      </c>
      <c r="F80" s="11">
        <f t="shared" si="4"/>
        <v>108.05369127516778</v>
      </c>
    </row>
    <row r="81" spans="1:6" ht="45" outlineLevel="2">
      <c r="A81" s="9" t="s">
        <v>111</v>
      </c>
      <c r="B81" s="11">
        <v>200082.8</v>
      </c>
      <c r="C81" s="12">
        <v>36793.5</v>
      </c>
      <c r="D81" s="11">
        <f t="shared" si="5"/>
        <v>18.38913689732451</v>
      </c>
      <c r="E81" s="12">
        <v>34511.7</v>
      </c>
      <c r="F81" s="11">
        <f t="shared" si="4"/>
        <v>106.61167082467686</v>
      </c>
    </row>
    <row r="82" spans="1:6" ht="45" outlineLevel="2">
      <c r="A82" s="16" t="s">
        <v>112</v>
      </c>
      <c r="B82" s="12">
        <v>409947.1</v>
      </c>
      <c r="C82" s="12">
        <v>96195.2</v>
      </c>
      <c r="D82" s="11">
        <f t="shared" si="5"/>
        <v>23.465271494785547</v>
      </c>
      <c r="E82" s="12">
        <v>93292.9</v>
      </c>
      <c r="F82" s="11">
        <f t="shared" si="4"/>
        <v>103.11095485294166</v>
      </c>
    </row>
    <row r="83" spans="1:6" ht="45" outlineLevel="2">
      <c r="A83" s="9" t="s">
        <v>110</v>
      </c>
      <c r="B83" s="11">
        <v>18433.3</v>
      </c>
      <c r="C83" s="12">
        <v>5256.4</v>
      </c>
      <c r="D83" s="11">
        <f t="shared" si="5"/>
        <v>28.515783934509827</v>
      </c>
      <c r="E83" s="12">
        <v>5555.7</v>
      </c>
      <c r="F83" s="11">
        <f t="shared" si="4"/>
        <v>94.6127400687582</v>
      </c>
    </row>
    <row r="84" spans="1:6" ht="67.5" outlineLevel="2">
      <c r="A84" s="13" t="s">
        <v>156</v>
      </c>
      <c r="B84" s="11">
        <v>4132.8</v>
      </c>
      <c r="C84" s="12">
        <v>950</v>
      </c>
      <c r="D84" s="11">
        <f t="shared" si="5"/>
        <v>22.986837011227255</v>
      </c>
      <c r="E84" s="12">
        <v>1050</v>
      </c>
      <c r="F84" s="11">
        <f t="shared" si="4"/>
        <v>90.47619047619048</v>
      </c>
    </row>
    <row r="85" spans="1:6" ht="56.25" outlineLevel="2">
      <c r="A85" s="13" t="s">
        <v>114</v>
      </c>
      <c r="B85" s="11">
        <v>158.7</v>
      </c>
      <c r="C85" s="12">
        <v>28</v>
      </c>
      <c r="D85" s="11">
        <f t="shared" si="5"/>
        <v>17.64335223692502</v>
      </c>
      <c r="E85" s="12">
        <v>32</v>
      </c>
      <c r="F85" s="11">
        <f t="shared" si="4"/>
        <v>87.5</v>
      </c>
    </row>
    <row r="86" spans="1:6" ht="56.25" outlineLevel="2">
      <c r="A86" s="13" t="s">
        <v>115</v>
      </c>
      <c r="B86" s="11">
        <v>865.7</v>
      </c>
      <c r="C86" s="12">
        <v>0</v>
      </c>
      <c r="D86" s="11">
        <f t="shared" si="5"/>
        <v>0</v>
      </c>
      <c r="E86" s="12">
        <v>0</v>
      </c>
      <c r="F86" s="11" t="s">
        <v>148</v>
      </c>
    </row>
    <row r="87" spans="1:6" ht="45" outlineLevel="2">
      <c r="A87" s="13" t="s">
        <v>106</v>
      </c>
      <c r="B87" s="11">
        <v>11936.1</v>
      </c>
      <c r="C87" s="12">
        <v>7116.2</v>
      </c>
      <c r="D87" s="11">
        <f t="shared" si="5"/>
        <v>59.619138579603046</v>
      </c>
      <c r="E87" s="12">
        <v>3604.6</v>
      </c>
      <c r="F87" s="11">
        <f t="shared" si="4"/>
        <v>197.4199633801254</v>
      </c>
    </row>
    <row r="88" spans="1:6" ht="45" outlineLevel="2">
      <c r="A88" s="13" t="s">
        <v>131</v>
      </c>
      <c r="B88" s="11">
        <v>220</v>
      </c>
      <c r="C88" s="12">
        <v>0</v>
      </c>
      <c r="D88" s="11">
        <f t="shared" si="5"/>
        <v>0</v>
      </c>
      <c r="E88" s="12">
        <v>0</v>
      </c>
      <c r="F88" s="11" t="s">
        <v>148</v>
      </c>
    </row>
    <row r="89" spans="1:6" ht="33.75" outlineLevel="2">
      <c r="A89" s="9" t="s">
        <v>113</v>
      </c>
      <c r="B89" s="11">
        <v>33283.9</v>
      </c>
      <c r="C89" s="12">
        <v>6006.9</v>
      </c>
      <c r="D89" s="11">
        <f t="shared" si="5"/>
        <v>18.047464389689907</v>
      </c>
      <c r="E89" s="12">
        <v>5825.3</v>
      </c>
      <c r="F89" s="11">
        <f t="shared" si="4"/>
        <v>103.11743601187922</v>
      </c>
    </row>
    <row r="90" spans="1:6" ht="56.25" outlineLevel="2">
      <c r="A90" s="13" t="s">
        <v>157</v>
      </c>
      <c r="B90" s="11">
        <v>721.1</v>
      </c>
      <c r="C90" s="12">
        <v>0</v>
      </c>
      <c r="D90" s="11">
        <f t="shared" si="5"/>
        <v>0</v>
      </c>
      <c r="E90" s="12">
        <v>0</v>
      </c>
      <c r="F90" s="11" t="s">
        <v>148</v>
      </c>
    </row>
    <row r="91" spans="1:6" ht="45" outlineLevel="2">
      <c r="A91" s="13" t="s">
        <v>144</v>
      </c>
      <c r="B91" s="11">
        <v>16.5</v>
      </c>
      <c r="C91" s="12">
        <v>0</v>
      </c>
      <c r="D91" s="11">
        <f t="shared" si="5"/>
        <v>0</v>
      </c>
      <c r="E91" s="12">
        <v>0</v>
      </c>
      <c r="F91" s="11" t="s">
        <v>148</v>
      </c>
    </row>
    <row r="92" spans="1:6" ht="67.5" outlineLevel="2">
      <c r="A92" s="9" t="s">
        <v>118</v>
      </c>
      <c r="B92" s="11">
        <v>18571.7</v>
      </c>
      <c r="C92" s="12">
        <v>3700</v>
      </c>
      <c r="D92" s="11">
        <f t="shared" si="5"/>
        <v>19.922785743900665</v>
      </c>
      <c r="E92" s="12">
        <v>3800</v>
      </c>
      <c r="F92" s="11">
        <f t="shared" si="4"/>
        <v>97.36842105263158</v>
      </c>
    </row>
    <row r="93" spans="1:6" ht="45" outlineLevel="2">
      <c r="A93" s="9" t="s">
        <v>119</v>
      </c>
      <c r="B93" s="11">
        <v>9024.6</v>
      </c>
      <c r="C93" s="12">
        <v>1550</v>
      </c>
      <c r="D93" s="11">
        <f t="shared" si="5"/>
        <v>17.175276466546993</v>
      </c>
      <c r="E93" s="12">
        <v>1600</v>
      </c>
      <c r="F93" s="11">
        <f t="shared" si="4"/>
        <v>96.875</v>
      </c>
    </row>
    <row r="94" spans="1:6" ht="45" outlineLevel="2">
      <c r="A94" s="13" t="s">
        <v>120</v>
      </c>
      <c r="B94" s="11">
        <v>5319.4</v>
      </c>
      <c r="C94" s="12">
        <v>1000</v>
      </c>
      <c r="D94" s="11">
        <f t="shared" si="5"/>
        <v>18.799112681881418</v>
      </c>
      <c r="E94" s="12">
        <v>1700</v>
      </c>
      <c r="F94" s="11">
        <f t="shared" si="4"/>
        <v>58.82352941176471</v>
      </c>
    </row>
    <row r="95" spans="1:6" ht="33.75" outlineLevel="2">
      <c r="A95" s="9" t="s">
        <v>86</v>
      </c>
      <c r="B95" s="11">
        <v>114</v>
      </c>
      <c r="C95" s="12">
        <v>0</v>
      </c>
      <c r="D95" s="11">
        <f t="shared" si="5"/>
        <v>0</v>
      </c>
      <c r="E95" s="12">
        <v>0</v>
      </c>
      <c r="F95" s="11" t="s">
        <v>148</v>
      </c>
    </row>
    <row r="96" spans="1:6" ht="78.75" outlineLevel="2">
      <c r="A96" s="9" t="s">
        <v>105</v>
      </c>
      <c r="B96" s="11">
        <v>3511.4</v>
      </c>
      <c r="C96" s="12">
        <v>596.6</v>
      </c>
      <c r="D96" s="11">
        <f t="shared" si="5"/>
        <v>16.990374209716922</v>
      </c>
      <c r="E96" s="12">
        <v>763.5</v>
      </c>
      <c r="F96" s="11">
        <f t="shared" si="4"/>
        <v>78.14014407334643</v>
      </c>
    </row>
    <row r="97" spans="1:6" s="7" customFormat="1" ht="10.5" outlineLevel="2">
      <c r="A97" s="26" t="s">
        <v>42</v>
      </c>
      <c r="B97" s="5">
        <f>B98+B99+B100+B101+B102</f>
        <v>38378.2</v>
      </c>
      <c r="C97" s="5">
        <f>C98+C99+C100+C101+C102</f>
        <v>12532.7</v>
      </c>
      <c r="D97" s="5">
        <f t="shared" si="5"/>
        <v>32.65577854094252</v>
      </c>
      <c r="E97" s="5">
        <f>E98+E99+E100+E101+E102</f>
        <v>9391.800000000001</v>
      </c>
      <c r="F97" s="5">
        <f t="shared" si="4"/>
        <v>133.4430034711131</v>
      </c>
    </row>
    <row r="98" spans="1:6" ht="45" outlineLevel="2">
      <c r="A98" s="13" t="s">
        <v>145</v>
      </c>
      <c r="B98" s="11">
        <v>0</v>
      </c>
      <c r="C98" s="11">
        <v>558</v>
      </c>
      <c r="D98" s="11" t="s">
        <v>148</v>
      </c>
      <c r="E98" s="11">
        <v>0</v>
      </c>
      <c r="F98" s="11" t="s">
        <v>148</v>
      </c>
    </row>
    <row r="99" spans="1:6" ht="70.5" customHeight="1" outlineLevel="2">
      <c r="A99" s="13" t="s">
        <v>158</v>
      </c>
      <c r="B99" s="11">
        <v>38332.7</v>
      </c>
      <c r="C99" s="11">
        <v>9511.1</v>
      </c>
      <c r="D99" s="11">
        <f t="shared" si="5"/>
        <v>24.811975154372117</v>
      </c>
      <c r="E99" s="11">
        <v>9178</v>
      </c>
      <c r="F99" s="11">
        <f t="shared" si="4"/>
        <v>103.62933100893441</v>
      </c>
    </row>
    <row r="100" spans="1:6" ht="11.25" outlineLevel="2">
      <c r="A100" s="27" t="s">
        <v>123</v>
      </c>
      <c r="B100" s="11">
        <v>0</v>
      </c>
      <c r="C100" s="11">
        <v>153.1</v>
      </c>
      <c r="D100" s="11" t="s">
        <v>148</v>
      </c>
      <c r="E100" s="11">
        <v>204.1</v>
      </c>
      <c r="F100" s="11">
        <f t="shared" si="4"/>
        <v>75.01224889759922</v>
      </c>
    </row>
    <row r="101" spans="1:6" ht="33.75" outlineLevel="2">
      <c r="A101" s="13" t="s">
        <v>121</v>
      </c>
      <c r="B101" s="12">
        <v>45.5</v>
      </c>
      <c r="C101" s="11">
        <v>18.2</v>
      </c>
      <c r="D101" s="11">
        <f t="shared" si="5"/>
        <v>40</v>
      </c>
      <c r="E101" s="11">
        <v>9.7</v>
      </c>
      <c r="F101" s="11">
        <f t="shared" si="4"/>
        <v>187.62886597938143</v>
      </c>
    </row>
    <row r="102" spans="1:6" ht="11.25" outlineLevel="2">
      <c r="A102" s="13" t="s">
        <v>147</v>
      </c>
      <c r="B102" s="12">
        <v>0</v>
      </c>
      <c r="C102" s="11">
        <v>2292.3</v>
      </c>
      <c r="D102" s="11" t="s">
        <v>148</v>
      </c>
      <c r="E102" s="11"/>
      <c r="F102" s="11"/>
    </row>
    <row r="103" spans="1:6" s="7" customFormat="1" ht="10.5" outlineLevel="2">
      <c r="A103" s="26" t="s">
        <v>43</v>
      </c>
      <c r="B103" s="19">
        <v>0</v>
      </c>
      <c r="C103" s="19">
        <v>722.5</v>
      </c>
      <c r="D103" s="5" t="s">
        <v>148</v>
      </c>
      <c r="E103" s="19">
        <v>47.7</v>
      </c>
      <c r="F103" s="5">
        <f t="shared" si="4"/>
        <v>1514.6750524109013</v>
      </c>
    </row>
    <row r="104" spans="1:6" s="7" customFormat="1" ht="31.5" outlineLevel="1">
      <c r="A104" s="4" t="s">
        <v>44</v>
      </c>
      <c r="B104" s="19">
        <v>0</v>
      </c>
      <c r="C104" s="19">
        <v>-2593.8</v>
      </c>
      <c r="D104" s="5" t="s">
        <v>148</v>
      </c>
      <c r="E104" s="19">
        <v>-6545.2</v>
      </c>
      <c r="F104" s="5">
        <f t="shared" si="4"/>
        <v>39.629041129377256</v>
      </c>
    </row>
    <row r="105" spans="1:6" s="7" customFormat="1" ht="10.5">
      <c r="A105" s="4" t="s">
        <v>45</v>
      </c>
      <c r="B105" s="19">
        <f>B8+B45</f>
        <v>2319352.5999999996</v>
      </c>
      <c r="C105" s="19">
        <f>C8+C45</f>
        <v>421753.5</v>
      </c>
      <c r="D105" s="5">
        <f t="shared" si="5"/>
        <v>18.184104478120318</v>
      </c>
      <c r="E105" s="19">
        <f>E8+E45</f>
        <v>450782.79999999993</v>
      </c>
      <c r="F105" s="5">
        <f t="shared" si="4"/>
        <v>93.56024675298171</v>
      </c>
    </row>
    <row r="106" spans="1:6" s="7" customFormat="1" ht="12.75">
      <c r="A106" s="44"/>
      <c r="B106" s="44"/>
      <c r="C106" s="44"/>
      <c r="D106" s="44"/>
      <c r="E106" s="44"/>
      <c r="F106" s="44"/>
    </row>
    <row r="107" spans="1:6" s="7" customFormat="1" ht="10.5" outlineLevel="3">
      <c r="A107" s="4" t="s">
        <v>46</v>
      </c>
      <c r="B107" s="20">
        <f>B108+B110+B112+B114+B116++B118+B119</f>
        <v>215332.9</v>
      </c>
      <c r="C107" s="20">
        <f>C108+C110+C112+C114+C116++C118+C119</f>
        <v>49984.3</v>
      </c>
      <c r="D107" s="20">
        <f>C107/B107*100</f>
        <v>23.212569932416276</v>
      </c>
      <c r="E107" s="20">
        <f>E108+E110+E112+E114+E116+E118+E119</f>
        <v>43191.3</v>
      </c>
      <c r="F107" s="20">
        <f>C107/E107*100</f>
        <v>115.72770442195535</v>
      </c>
    </row>
    <row r="108" spans="1:6" ht="22.5" outlineLevel="3">
      <c r="A108" s="9" t="s">
        <v>47</v>
      </c>
      <c r="B108" s="18">
        <v>2265.2</v>
      </c>
      <c r="C108" s="18">
        <v>417.5</v>
      </c>
      <c r="D108" s="18">
        <f aca="true" t="shared" si="6" ref="D108:D170">C108/B108*100</f>
        <v>18.43104361645771</v>
      </c>
      <c r="E108" s="18">
        <v>268.3</v>
      </c>
      <c r="F108" s="18">
        <f aca="true" t="shared" si="7" ref="F108:F170">C108/E108*100</f>
        <v>155.60939247111443</v>
      </c>
    </row>
    <row r="109" spans="1:6" s="33" customFormat="1" ht="11.25" outlineLevel="3">
      <c r="A109" s="37" t="s">
        <v>48</v>
      </c>
      <c r="B109" s="35">
        <v>2265.1</v>
      </c>
      <c r="C109" s="35">
        <v>417.4</v>
      </c>
      <c r="D109" s="35">
        <f t="shared" si="6"/>
        <v>18.42744249702</v>
      </c>
      <c r="E109" s="35">
        <v>268.3</v>
      </c>
      <c r="F109" s="35">
        <f t="shared" si="7"/>
        <v>155.57212076034287</v>
      </c>
    </row>
    <row r="110" spans="1:6" ht="33.75" outlineLevel="3">
      <c r="A110" s="9" t="s">
        <v>49</v>
      </c>
      <c r="B110" s="18">
        <v>2341.5</v>
      </c>
      <c r="C110" s="18">
        <v>373.1</v>
      </c>
      <c r="D110" s="18">
        <f t="shared" si="6"/>
        <v>15.934230194319882</v>
      </c>
      <c r="E110" s="18">
        <v>407</v>
      </c>
      <c r="F110" s="18">
        <f t="shared" si="7"/>
        <v>91.67076167076168</v>
      </c>
    </row>
    <row r="111" spans="1:6" s="33" customFormat="1" ht="11.25" outlineLevel="3">
      <c r="A111" s="37" t="s">
        <v>48</v>
      </c>
      <c r="B111" s="35">
        <v>1981.8</v>
      </c>
      <c r="C111" s="35">
        <v>356.3</v>
      </c>
      <c r="D111" s="35">
        <f t="shared" si="6"/>
        <v>17.978605308305582</v>
      </c>
      <c r="E111" s="35">
        <v>351.5</v>
      </c>
      <c r="F111" s="35">
        <f t="shared" si="7"/>
        <v>101.3655761024182</v>
      </c>
    </row>
    <row r="112" spans="1:6" ht="33.75" outlineLevel="3">
      <c r="A112" s="9" t="s">
        <v>50</v>
      </c>
      <c r="B112" s="18">
        <v>59244.4</v>
      </c>
      <c r="C112" s="18">
        <v>14753.6</v>
      </c>
      <c r="D112" s="18">
        <f t="shared" si="6"/>
        <v>24.902944413311637</v>
      </c>
      <c r="E112" s="18">
        <v>9426.6</v>
      </c>
      <c r="F112" s="18">
        <f t="shared" si="7"/>
        <v>156.51030063861836</v>
      </c>
    </row>
    <row r="113" spans="1:6" s="33" customFormat="1" ht="11.25" outlineLevel="3">
      <c r="A113" s="37" t="s">
        <v>48</v>
      </c>
      <c r="B113" s="35">
        <v>54461.4</v>
      </c>
      <c r="C113" s="35">
        <v>13902.9</v>
      </c>
      <c r="D113" s="35">
        <f t="shared" si="6"/>
        <v>25.52798863047957</v>
      </c>
      <c r="E113" s="35">
        <v>8620.2</v>
      </c>
      <c r="F113" s="35">
        <f t="shared" si="7"/>
        <v>161.28280086308902</v>
      </c>
    </row>
    <row r="114" spans="1:6" s="28" customFormat="1" ht="11.25" outlineLevel="3">
      <c r="A114" s="9" t="s">
        <v>51</v>
      </c>
      <c r="B114" s="18">
        <v>114</v>
      </c>
      <c r="C114" s="18">
        <v>0</v>
      </c>
      <c r="D114" s="18">
        <f t="shared" si="6"/>
        <v>0</v>
      </c>
      <c r="E114" s="18">
        <v>0</v>
      </c>
      <c r="F114" s="18" t="s">
        <v>148</v>
      </c>
    </row>
    <row r="115" spans="1:6" s="33" customFormat="1" ht="11.25" outlineLevel="3">
      <c r="A115" s="37" t="s">
        <v>48</v>
      </c>
      <c r="B115" s="35">
        <v>48</v>
      </c>
      <c r="C115" s="35">
        <v>0</v>
      </c>
      <c r="D115" s="35">
        <f t="shared" si="6"/>
        <v>0</v>
      </c>
      <c r="E115" s="35">
        <v>0</v>
      </c>
      <c r="F115" s="35" t="s">
        <v>148</v>
      </c>
    </row>
    <row r="116" spans="1:6" s="34" customFormat="1" ht="33.75" outlineLevel="3">
      <c r="A116" s="9" t="s">
        <v>52</v>
      </c>
      <c r="B116" s="18">
        <v>11798.8</v>
      </c>
      <c r="C116" s="18">
        <v>2428.8</v>
      </c>
      <c r="D116" s="18">
        <f t="shared" si="6"/>
        <v>20.58514425195783</v>
      </c>
      <c r="E116" s="18">
        <v>1843.1</v>
      </c>
      <c r="F116" s="18">
        <f t="shared" si="7"/>
        <v>131.77798274645977</v>
      </c>
    </row>
    <row r="117" spans="1:6" s="33" customFormat="1" ht="11.25" outlineLevel="3">
      <c r="A117" s="37" t="s">
        <v>48</v>
      </c>
      <c r="B117" s="35">
        <v>11073.3</v>
      </c>
      <c r="C117" s="35">
        <v>2258.7</v>
      </c>
      <c r="D117" s="35">
        <f t="shared" si="6"/>
        <v>20.397713418764056</v>
      </c>
      <c r="E117" s="35">
        <v>1745.3</v>
      </c>
      <c r="F117" s="35">
        <f t="shared" si="7"/>
        <v>129.41614622128</v>
      </c>
    </row>
    <row r="118" spans="1:6" ht="11.25" outlineLevel="3">
      <c r="A118" s="9" t="s">
        <v>92</v>
      </c>
      <c r="B118" s="18">
        <v>500</v>
      </c>
      <c r="C118" s="18">
        <v>0</v>
      </c>
      <c r="D118" s="18">
        <f t="shared" si="6"/>
        <v>0</v>
      </c>
      <c r="E118" s="18">
        <v>0</v>
      </c>
      <c r="F118" s="18" t="s">
        <v>148</v>
      </c>
    </row>
    <row r="119" spans="1:6" ht="11.25" outlineLevel="3">
      <c r="A119" s="9" t="s">
        <v>53</v>
      </c>
      <c r="B119" s="18">
        <v>139069</v>
      </c>
      <c r="C119" s="18">
        <v>32011.3</v>
      </c>
      <c r="D119" s="18">
        <f t="shared" si="6"/>
        <v>23.018285886861918</v>
      </c>
      <c r="E119" s="18">
        <v>31246.3</v>
      </c>
      <c r="F119" s="18">
        <f t="shared" si="7"/>
        <v>102.4482898775215</v>
      </c>
    </row>
    <row r="120" spans="1:6" s="33" customFormat="1" ht="11.25" outlineLevel="3">
      <c r="A120" s="37" t="s">
        <v>48</v>
      </c>
      <c r="B120" s="35">
        <v>100349.8</v>
      </c>
      <c r="C120" s="35">
        <v>27228.4</v>
      </c>
      <c r="D120" s="35">
        <f t="shared" si="6"/>
        <v>27.13348706225623</v>
      </c>
      <c r="E120" s="35">
        <v>18521.3</v>
      </c>
      <c r="F120" s="35">
        <f t="shared" si="7"/>
        <v>147.01127890590834</v>
      </c>
    </row>
    <row r="121" spans="1:6" s="7" customFormat="1" ht="21" outlineLevel="3">
      <c r="A121" s="4" t="s">
        <v>54</v>
      </c>
      <c r="B121" s="20">
        <f>B123+B126+B124</f>
        <v>12529.6</v>
      </c>
      <c r="C121" s="20">
        <f>C123+C126+C124</f>
        <v>2056.7</v>
      </c>
      <c r="D121" s="20">
        <f t="shared" si="6"/>
        <v>16.414729919550503</v>
      </c>
      <c r="E121" s="20">
        <f>E123+E126+E124</f>
        <v>2253.9</v>
      </c>
      <c r="F121" s="20">
        <f t="shared" si="7"/>
        <v>91.25072097253648</v>
      </c>
    </row>
    <row r="122" spans="1:6" s="33" customFormat="1" ht="11.25" outlineLevel="3">
      <c r="A122" s="37" t="s">
        <v>48</v>
      </c>
      <c r="B122" s="35">
        <f>B125+B127</f>
        <v>4905.4</v>
      </c>
      <c r="C122" s="35">
        <f>C125+C127</f>
        <v>1321</v>
      </c>
      <c r="D122" s="35">
        <f t="shared" si="6"/>
        <v>26.929506258409102</v>
      </c>
      <c r="E122" s="35">
        <f>E125+E127</f>
        <v>827.1999999999999</v>
      </c>
      <c r="F122" s="35">
        <f t="shared" si="7"/>
        <v>159.69535783365572</v>
      </c>
    </row>
    <row r="123" spans="1:6" ht="11.25" outlineLevel="3">
      <c r="A123" s="9" t="s">
        <v>87</v>
      </c>
      <c r="B123" s="18">
        <v>550.1</v>
      </c>
      <c r="C123" s="18">
        <v>53.4</v>
      </c>
      <c r="D123" s="18">
        <f t="shared" si="6"/>
        <v>9.707325940738047</v>
      </c>
      <c r="E123" s="18">
        <v>101.7</v>
      </c>
      <c r="F123" s="18">
        <f t="shared" si="7"/>
        <v>52.50737463126843</v>
      </c>
    </row>
    <row r="124" spans="1:6" ht="33.75" outlineLevel="3">
      <c r="A124" s="9" t="s">
        <v>88</v>
      </c>
      <c r="B124" s="18">
        <v>5841.9</v>
      </c>
      <c r="C124" s="18">
        <v>784</v>
      </c>
      <c r="D124" s="18">
        <f t="shared" si="6"/>
        <v>13.42029134356973</v>
      </c>
      <c r="E124" s="18">
        <v>1190.4</v>
      </c>
      <c r="F124" s="18">
        <f t="shared" si="7"/>
        <v>65.86021505376344</v>
      </c>
    </row>
    <row r="125" spans="1:6" s="33" customFormat="1" ht="11.25" outlineLevel="3">
      <c r="A125" s="37" t="s">
        <v>48</v>
      </c>
      <c r="B125" s="35">
        <v>291.9</v>
      </c>
      <c r="C125" s="35">
        <v>129.2</v>
      </c>
      <c r="D125" s="35">
        <f t="shared" si="6"/>
        <v>44.261733470366565</v>
      </c>
      <c r="E125" s="35">
        <v>56.4</v>
      </c>
      <c r="F125" s="35">
        <f t="shared" si="7"/>
        <v>229.07801418439715</v>
      </c>
    </row>
    <row r="126" spans="1:6" ht="22.5" outlineLevel="3">
      <c r="A126" s="9" t="s">
        <v>55</v>
      </c>
      <c r="B126" s="18">
        <v>6137.6</v>
      </c>
      <c r="C126" s="18">
        <v>1219.3</v>
      </c>
      <c r="D126" s="18">
        <f t="shared" si="6"/>
        <v>19.866071428571427</v>
      </c>
      <c r="E126" s="18">
        <v>961.8</v>
      </c>
      <c r="F126" s="18">
        <f t="shared" si="7"/>
        <v>126.77271782075277</v>
      </c>
    </row>
    <row r="127" spans="1:6" s="33" customFormat="1" ht="11.25" outlineLevel="3">
      <c r="A127" s="37" t="s">
        <v>48</v>
      </c>
      <c r="B127" s="35">
        <v>4613.5</v>
      </c>
      <c r="C127" s="35">
        <v>1191.8</v>
      </c>
      <c r="D127" s="35">
        <f t="shared" si="6"/>
        <v>25.832881760052018</v>
      </c>
      <c r="E127" s="35">
        <v>770.8</v>
      </c>
      <c r="F127" s="35">
        <f t="shared" si="7"/>
        <v>154.61857810067463</v>
      </c>
    </row>
    <row r="128" spans="1:6" s="7" customFormat="1" ht="10.5" outlineLevel="3">
      <c r="A128" s="4" t="s">
        <v>56</v>
      </c>
      <c r="B128" s="20">
        <f>B129+B130+B132</f>
        <v>264603</v>
      </c>
      <c r="C128" s="20">
        <f>C129+C130+C132</f>
        <v>7790.9</v>
      </c>
      <c r="D128" s="20">
        <f t="shared" si="6"/>
        <v>2.9443732686326305</v>
      </c>
      <c r="E128" s="20">
        <f>E129+E130+E132</f>
        <v>15123.8</v>
      </c>
      <c r="F128" s="20">
        <f t="shared" si="7"/>
        <v>51.51416971925046</v>
      </c>
    </row>
    <row r="129" spans="1:6" ht="11.25" outlineLevel="3">
      <c r="A129" s="9" t="s">
        <v>57</v>
      </c>
      <c r="B129" s="18">
        <v>609.7</v>
      </c>
      <c r="C129" s="18">
        <v>0</v>
      </c>
      <c r="D129" s="18">
        <f t="shared" si="6"/>
        <v>0</v>
      </c>
      <c r="E129" s="18">
        <v>28.3</v>
      </c>
      <c r="F129" s="18">
        <f t="shared" si="7"/>
        <v>0</v>
      </c>
    </row>
    <row r="130" spans="1:6" ht="11.25" outlineLevel="3">
      <c r="A130" s="9" t="s">
        <v>58</v>
      </c>
      <c r="B130" s="18">
        <v>246765.2</v>
      </c>
      <c r="C130" s="18">
        <v>6667.3</v>
      </c>
      <c r="D130" s="18">
        <f t="shared" si="6"/>
        <v>2.7018801678680786</v>
      </c>
      <c r="E130" s="18">
        <v>15095.5</v>
      </c>
      <c r="F130" s="18">
        <f t="shared" si="7"/>
        <v>44.16746712596469</v>
      </c>
    </row>
    <row r="131" spans="1:6" s="33" customFormat="1" ht="11.25" outlineLevel="3">
      <c r="A131" s="37" t="s">
        <v>48</v>
      </c>
      <c r="B131" s="35">
        <v>16996</v>
      </c>
      <c r="C131" s="35">
        <v>3121.5</v>
      </c>
      <c r="D131" s="35">
        <f t="shared" si="6"/>
        <v>18.366086137914802</v>
      </c>
      <c r="E131" s="35">
        <v>4306.9</v>
      </c>
      <c r="F131" s="35">
        <f t="shared" si="7"/>
        <v>72.47672339733916</v>
      </c>
    </row>
    <row r="132" spans="1:6" ht="11.25" outlineLevel="3">
      <c r="A132" s="9" t="s">
        <v>59</v>
      </c>
      <c r="B132" s="18">
        <v>17228.1</v>
      </c>
      <c r="C132" s="18">
        <v>1123.6</v>
      </c>
      <c r="D132" s="18">
        <f t="shared" si="6"/>
        <v>6.521903169821397</v>
      </c>
      <c r="E132" s="18">
        <v>0</v>
      </c>
      <c r="F132" s="18" t="s">
        <v>148</v>
      </c>
    </row>
    <row r="133" spans="1:6" s="7" customFormat="1" ht="10.5" outlineLevel="3">
      <c r="A133" s="4" t="s">
        <v>60</v>
      </c>
      <c r="B133" s="20">
        <f>B135+B136+B137+B138</f>
        <v>176063.30000000002</v>
      </c>
      <c r="C133" s="20">
        <f>C135+C136+C137+C138</f>
        <v>18903.699999999997</v>
      </c>
      <c r="D133" s="20">
        <f t="shared" si="6"/>
        <v>10.736877020935081</v>
      </c>
      <c r="E133" s="20">
        <f>E135+E136+E137+E138</f>
        <v>25126</v>
      </c>
      <c r="F133" s="20">
        <f t="shared" si="7"/>
        <v>75.23561251293481</v>
      </c>
    </row>
    <row r="134" spans="1:6" s="33" customFormat="1" ht="11.25" outlineLevel="3">
      <c r="A134" s="37" t="s">
        <v>48</v>
      </c>
      <c r="B134" s="35">
        <v>32497.3</v>
      </c>
      <c r="C134" s="35">
        <v>5827.6</v>
      </c>
      <c r="D134" s="35">
        <f t="shared" si="6"/>
        <v>17.932566705541692</v>
      </c>
      <c r="E134" s="35">
        <v>5265.4</v>
      </c>
      <c r="F134" s="35">
        <f t="shared" si="7"/>
        <v>110.67725149086492</v>
      </c>
    </row>
    <row r="135" spans="1:6" ht="11.25" outlineLevel="3">
      <c r="A135" s="9" t="s">
        <v>61</v>
      </c>
      <c r="B135" s="18">
        <v>1405</v>
      </c>
      <c r="C135" s="18">
        <v>144.4</v>
      </c>
      <c r="D135" s="18">
        <f t="shared" si="6"/>
        <v>10.277580071174377</v>
      </c>
      <c r="E135" s="18">
        <v>468</v>
      </c>
      <c r="F135" s="18">
        <f t="shared" si="7"/>
        <v>30.854700854700855</v>
      </c>
    </row>
    <row r="136" spans="1:6" ht="11.25" outlineLevel="3">
      <c r="A136" s="9" t="s">
        <v>62</v>
      </c>
      <c r="B136" s="18">
        <v>46565.8</v>
      </c>
      <c r="C136" s="18">
        <v>7116.2</v>
      </c>
      <c r="D136" s="18">
        <f t="shared" si="6"/>
        <v>15.282031018472782</v>
      </c>
      <c r="E136" s="18">
        <v>3604.7</v>
      </c>
      <c r="F136" s="18">
        <f t="shared" si="7"/>
        <v>197.41448664243904</v>
      </c>
    </row>
    <row r="137" spans="1:6" ht="11.25" outlineLevel="3">
      <c r="A137" s="9" t="s">
        <v>63</v>
      </c>
      <c r="B137" s="18">
        <v>117559.3</v>
      </c>
      <c r="C137" s="18">
        <v>9567.3</v>
      </c>
      <c r="D137" s="18">
        <f t="shared" si="6"/>
        <v>8.138275746793319</v>
      </c>
      <c r="E137" s="18">
        <v>19744.6</v>
      </c>
      <c r="F137" s="18">
        <f t="shared" si="7"/>
        <v>48.45527384702653</v>
      </c>
    </row>
    <row r="138" spans="1:6" ht="22.5" outlineLevel="3">
      <c r="A138" s="9" t="s">
        <v>64</v>
      </c>
      <c r="B138" s="18">
        <v>10533.2</v>
      </c>
      <c r="C138" s="18">
        <v>2075.8</v>
      </c>
      <c r="D138" s="18">
        <f t="shared" si="6"/>
        <v>19.70721148368967</v>
      </c>
      <c r="E138" s="18">
        <v>1308.7</v>
      </c>
      <c r="F138" s="18">
        <f t="shared" si="7"/>
        <v>158.61541988232597</v>
      </c>
    </row>
    <row r="139" spans="1:6" s="33" customFormat="1" ht="11.25" outlineLevel="3">
      <c r="A139" s="37" t="s">
        <v>48</v>
      </c>
      <c r="B139" s="35">
        <v>9442</v>
      </c>
      <c r="C139" s="35">
        <v>2026.7</v>
      </c>
      <c r="D139" s="35">
        <f t="shared" si="6"/>
        <v>21.464732048294856</v>
      </c>
      <c r="E139" s="35">
        <v>1223</v>
      </c>
      <c r="F139" s="35">
        <f t="shared" si="7"/>
        <v>165.71545380212592</v>
      </c>
    </row>
    <row r="140" spans="1:6" s="7" customFormat="1" ht="10.5" outlineLevel="3">
      <c r="A140" s="4" t="s">
        <v>133</v>
      </c>
      <c r="B140" s="20">
        <f>B141+B142</f>
        <v>18479.6</v>
      </c>
      <c r="C140" s="20">
        <f>C141+C142</f>
        <v>0</v>
      </c>
      <c r="D140" s="20">
        <f t="shared" si="6"/>
        <v>0</v>
      </c>
      <c r="E140" s="20">
        <f>E141+E142</f>
        <v>0</v>
      </c>
      <c r="F140" s="20" t="s">
        <v>148</v>
      </c>
    </row>
    <row r="141" spans="1:6" ht="11.25" outlineLevel="3">
      <c r="A141" s="9" t="s">
        <v>134</v>
      </c>
      <c r="B141" s="18">
        <v>16809.6</v>
      </c>
      <c r="C141" s="18">
        <v>0</v>
      </c>
      <c r="D141" s="18">
        <f t="shared" si="6"/>
        <v>0</v>
      </c>
      <c r="E141" s="18">
        <v>0</v>
      </c>
      <c r="F141" s="18" t="s">
        <v>148</v>
      </c>
    </row>
    <row r="142" spans="1:6" ht="11.25" outlineLevel="3">
      <c r="A142" s="9" t="s">
        <v>135</v>
      </c>
      <c r="B142" s="18">
        <v>1670</v>
      </c>
      <c r="C142" s="18">
        <v>0</v>
      </c>
      <c r="D142" s="18">
        <f t="shared" si="6"/>
        <v>0</v>
      </c>
      <c r="E142" s="18">
        <v>0</v>
      </c>
      <c r="F142" s="18" t="s">
        <v>148</v>
      </c>
    </row>
    <row r="143" spans="1:6" s="33" customFormat="1" ht="11.25" outlineLevel="3">
      <c r="A143" s="37" t="s">
        <v>48</v>
      </c>
      <c r="B143" s="35">
        <v>870</v>
      </c>
      <c r="C143" s="35">
        <v>0</v>
      </c>
      <c r="D143" s="35">
        <f t="shared" si="6"/>
        <v>0</v>
      </c>
      <c r="E143" s="35">
        <v>0</v>
      </c>
      <c r="F143" s="35" t="s">
        <v>148</v>
      </c>
    </row>
    <row r="144" spans="1:6" s="7" customFormat="1" ht="10.5" outlineLevel="3">
      <c r="A144" s="4" t="s">
        <v>65</v>
      </c>
      <c r="B144" s="20">
        <f>B146+B147+B148+B149+B150+B151</f>
        <v>1159735.7999999998</v>
      </c>
      <c r="C144" s="20">
        <f>C146+C147+C148+C149+C150+C151</f>
        <v>172030.6</v>
      </c>
      <c r="D144" s="20">
        <f t="shared" si="6"/>
        <v>14.833602618803354</v>
      </c>
      <c r="E144" s="20">
        <f>E146+E147+E148+E149+E150+E151</f>
        <v>202359.89999999997</v>
      </c>
      <c r="F144" s="20">
        <f t="shared" si="7"/>
        <v>85.01219856305525</v>
      </c>
    </row>
    <row r="145" spans="1:6" s="33" customFormat="1" ht="11.25" outlineLevel="3">
      <c r="A145" s="37" t="s">
        <v>48</v>
      </c>
      <c r="B145" s="35">
        <v>779376.2</v>
      </c>
      <c r="C145" s="35">
        <v>137717.6</v>
      </c>
      <c r="D145" s="35">
        <f t="shared" si="6"/>
        <v>17.6702342206498</v>
      </c>
      <c r="E145" s="35">
        <v>136490</v>
      </c>
      <c r="F145" s="35">
        <f t="shared" si="7"/>
        <v>100.89940654993039</v>
      </c>
    </row>
    <row r="146" spans="1:6" ht="11.25" outlineLevel="3">
      <c r="A146" s="9" t="s">
        <v>66</v>
      </c>
      <c r="B146" s="18">
        <v>360648</v>
      </c>
      <c r="C146" s="18">
        <v>53113.6</v>
      </c>
      <c r="D146" s="18">
        <f t="shared" si="6"/>
        <v>14.727268694128345</v>
      </c>
      <c r="E146" s="18">
        <v>55833.8</v>
      </c>
      <c r="F146" s="18">
        <f t="shared" si="7"/>
        <v>95.12804072085366</v>
      </c>
    </row>
    <row r="147" spans="1:6" ht="11.25" outlineLevel="3">
      <c r="A147" s="9" t="s">
        <v>67</v>
      </c>
      <c r="B147" s="18">
        <v>712140.9</v>
      </c>
      <c r="C147" s="18">
        <v>103667.8</v>
      </c>
      <c r="D147" s="18">
        <f t="shared" si="6"/>
        <v>14.55720349722927</v>
      </c>
      <c r="E147" s="18">
        <v>133087.3</v>
      </c>
      <c r="F147" s="18">
        <f t="shared" si="7"/>
        <v>77.89458498293978</v>
      </c>
    </row>
    <row r="148" spans="1:6" ht="11.25" outlineLevel="3">
      <c r="A148" s="9" t="s">
        <v>68</v>
      </c>
      <c r="B148" s="18">
        <v>54982.2</v>
      </c>
      <c r="C148" s="18">
        <v>11250</v>
      </c>
      <c r="D148" s="18">
        <f t="shared" si="6"/>
        <v>20.461167432369024</v>
      </c>
      <c r="E148" s="18">
        <v>10321.9</v>
      </c>
      <c r="F148" s="18">
        <f t="shared" si="7"/>
        <v>108.99156163109505</v>
      </c>
    </row>
    <row r="149" spans="1:6" ht="22.5" outlineLevel="3">
      <c r="A149" s="9" t="s">
        <v>69</v>
      </c>
      <c r="B149" s="18">
        <v>568</v>
      </c>
      <c r="C149" s="18">
        <v>0</v>
      </c>
      <c r="D149" s="18">
        <f t="shared" si="6"/>
        <v>0</v>
      </c>
      <c r="E149" s="18">
        <v>0</v>
      </c>
      <c r="F149" s="18" t="s">
        <v>148</v>
      </c>
    </row>
    <row r="150" spans="1:6" ht="11.25" outlineLevel="3">
      <c r="A150" s="9" t="s">
        <v>70</v>
      </c>
      <c r="B150" s="18">
        <v>10063.9</v>
      </c>
      <c r="C150" s="18">
        <v>2532.6</v>
      </c>
      <c r="D150" s="18">
        <f t="shared" si="6"/>
        <v>25.165194407734575</v>
      </c>
      <c r="E150" s="18">
        <v>3116.9</v>
      </c>
      <c r="F150" s="18">
        <f t="shared" si="7"/>
        <v>81.25380987519651</v>
      </c>
    </row>
    <row r="151" spans="1:6" ht="11.25" outlineLevel="3">
      <c r="A151" s="9" t="s">
        <v>100</v>
      </c>
      <c r="B151" s="18">
        <v>21332.8</v>
      </c>
      <c r="C151" s="18">
        <v>1466.6</v>
      </c>
      <c r="D151" s="18">
        <f t="shared" si="6"/>
        <v>6.874859371484288</v>
      </c>
      <c r="E151" s="18">
        <v>0</v>
      </c>
      <c r="F151" s="18" t="s">
        <v>148</v>
      </c>
    </row>
    <row r="152" spans="1:6" s="7" customFormat="1" ht="10.5" outlineLevel="3">
      <c r="A152" s="4" t="s">
        <v>89</v>
      </c>
      <c r="B152" s="20">
        <f>B154</f>
        <v>164697</v>
      </c>
      <c r="C152" s="20">
        <f>C154</f>
        <v>16638.2</v>
      </c>
      <c r="D152" s="20">
        <f t="shared" si="6"/>
        <v>10.102309088811575</v>
      </c>
      <c r="E152" s="20">
        <f>E154</f>
        <v>18350.1</v>
      </c>
      <c r="F152" s="20">
        <f t="shared" si="7"/>
        <v>90.67089552645491</v>
      </c>
    </row>
    <row r="153" spans="1:6" s="33" customFormat="1" ht="11.25" outlineLevel="3">
      <c r="A153" s="37" t="s">
        <v>48</v>
      </c>
      <c r="B153" s="35">
        <v>51837.9</v>
      </c>
      <c r="C153" s="35">
        <v>13272.73</v>
      </c>
      <c r="D153" s="35">
        <f t="shared" si="6"/>
        <v>25.604297241979324</v>
      </c>
      <c r="E153" s="35">
        <v>9451.1</v>
      </c>
      <c r="F153" s="35">
        <f t="shared" si="7"/>
        <v>140.43582228523664</v>
      </c>
    </row>
    <row r="154" spans="1:6" ht="11.25" outlineLevel="3">
      <c r="A154" s="9" t="s">
        <v>71</v>
      </c>
      <c r="B154" s="18">
        <v>164697</v>
      </c>
      <c r="C154" s="18">
        <v>16638.2</v>
      </c>
      <c r="D154" s="18">
        <f t="shared" si="6"/>
        <v>10.102309088811575</v>
      </c>
      <c r="E154" s="18">
        <v>18350.1</v>
      </c>
      <c r="F154" s="18">
        <f t="shared" si="7"/>
        <v>90.67089552645491</v>
      </c>
    </row>
    <row r="155" spans="1:6" s="7" customFormat="1" ht="10.5" outlineLevel="3">
      <c r="A155" s="4" t="s">
        <v>72</v>
      </c>
      <c r="B155" s="20">
        <f>B157+B158+B159+B160</f>
        <v>121850.6</v>
      </c>
      <c r="C155" s="20">
        <f>C157+C158+C159+C160</f>
        <v>33685.6</v>
      </c>
      <c r="D155" s="20">
        <f t="shared" si="6"/>
        <v>27.64500133770371</v>
      </c>
      <c r="E155" s="20">
        <f>E157+E158+E159+E160</f>
        <v>39414.5</v>
      </c>
      <c r="F155" s="20">
        <f t="shared" si="7"/>
        <v>85.46499384744193</v>
      </c>
    </row>
    <row r="156" spans="1:6" s="33" customFormat="1" ht="11.25" outlineLevel="3">
      <c r="A156" s="37" t="s">
        <v>48</v>
      </c>
      <c r="B156" s="35">
        <v>6087.1</v>
      </c>
      <c r="C156" s="35">
        <v>1325.6</v>
      </c>
      <c r="D156" s="35">
        <f t="shared" si="6"/>
        <v>21.77720096597723</v>
      </c>
      <c r="E156" s="35">
        <v>1180.7</v>
      </c>
      <c r="F156" s="35">
        <f t="shared" si="7"/>
        <v>112.27238079105615</v>
      </c>
    </row>
    <row r="157" spans="1:6" ht="11.25" outlineLevel="3">
      <c r="A157" s="9" t="s">
        <v>73</v>
      </c>
      <c r="B157" s="18">
        <v>8000</v>
      </c>
      <c r="C157" s="18">
        <v>2703.5</v>
      </c>
      <c r="D157" s="18">
        <f t="shared" si="6"/>
        <v>33.79375</v>
      </c>
      <c r="E157" s="18">
        <v>2675.5</v>
      </c>
      <c r="F157" s="18">
        <f t="shared" si="7"/>
        <v>101.0465333582508</v>
      </c>
    </row>
    <row r="158" spans="1:6" ht="11.25" outlineLevel="3">
      <c r="A158" s="9" t="s">
        <v>74</v>
      </c>
      <c r="B158" s="18">
        <v>61473.1</v>
      </c>
      <c r="C158" s="18">
        <v>11998.4</v>
      </c>
      <c r="D158" s="18">
        <f t="shared" si="6"/>
        <v>19.518130694563965</v>
      </c>
      <c r="E158" s="18">
        <v>16136.5</v>
      </c>
      <c r="F158" s="18">
        <f t="shared" si="7"/>
        <v>74.35565333250705</v>
      </c>
    </row>
    <row r="159" spans="1:6" ht="11.25" outlineLevel="3">
      <c r="A159" s="9" t="s">
        <v>75</v>
      </c>
      <c r="B159" s="18">
        <v>45756.5</v>
      </c>
      <c r="C159" s="18">
        <v>17658.1</v>
      </c>
      <c r="D159" s="18">
        <f t="shared" si="6"/>
        <v>38.59145695147137</v>
      </c>
      <c r="E159" s="18">
        <v>19421.5</v>
      </c>
      <c r="F159" s="18">
        <f t="shared" si="7"/>
        <v>90.92037175295418</v>
      </c>
    </row>
    <row r="160" spans="1:6" ht="11.25" outlineLevel="3">
      <c r="A160" s="9" t="s">
        <v>76</v>
      </c>
      <c r="B160" s="18">
        <v>6621</v>
      </c>
      <c r="C160" s="18">
        <v>1325.6</v>
      </c>
      <c r="D160" s="18">
        <f t="shared" si="6"/>
        <v>20.021144842168855</v>
      </c>
      <c r="E160" s="18">
        <v>1181</v>
      </c>
      <c r="F160" s="18">
        <f t="shared" si="7"/>
        <v>112.24386113463166</v>
      </c>
    </row>
    <row r="161" spans="1:6" s="7" customFormat="1" ht="10.5" outlineLevel="3">
      <c r="A161" s="4" t="s">
        <v>77</v>
      </c>
      <c r="B161" s="20">
        <f>B164+B163</f>
        <v>225551.5</v>
      </c>
      <c r="C161" s="20">
        <f>C164+C163</f>
        <v>11758.1</v>
      </c>
      <c r="D161" s="20">
        <f t="shared" si="6"/>
        <v>5.213044470996646</v>
      </c>
      <c r="E161" s="20">
        <f>E164+E163</f>
        <v>10014.8</v>
      </c>
      <c r="F161" s="20">
        <f t="shared" si="7"/>
        <v>117.40723728881257</v>
      </c>
    </row>
    <row r="162" spans="1:6" s="33" customFormat="1" ht="11.25" outlineLevel="3">
      <c r="A162" s="37" t="s">
        <v>48</v>
      </c>
      <c r="B162" s="35">
        <v>36709.7</v>
      </c>
      <c r="C162" s="35">
        <v>9504.8</v>
      </c>
      <c r="D162" s="35">
        <f t="shared" si="6"/>
        <v>25.891794266910377</v>
      </c>
      <c r="E162" s="35">
        <v>6724.8</v>
      </c>
      <c r="F162" s="35">
        <f t="shared" si="7"/>
        <v>141.33951939091125</v>
      </c>
    </row>
    <row r="163" spans="1:6" s="28" customFormat="1" ht="11.25" outlineLevel="3">
      <c r="A163" s="9" t="s">
        <v>78</v>
      </c>
      <c r="B163" s="18">
        <v>22952.4</v>
      </c>
      <c r="C163" s="18">
        <v>5535</v>
      </c>
      <c r="D163" s="18">
        <f t="shared" si="6"/>
        <v>24.115125215663717</v>
      </c>
      <c r="E163" s="18">
        <v>4560.5</v>
      </c>
      <c r="F163" s="18">
        <f t="shared" si="7"/>
        <v>121.36827102291417</v>
      </c>
    </row>
    <row r="164" spans="1:6" ht="11.25" outlineLevel="3">
      <c r="A164" s="9" t="s">
        <v>79</v>
      </c>
      <c r="B164" s="18">
        <v>202599.1</v>
      </c>
      <c r="C164" s="18">
        <v>6223.1</v>
      </c>
      <c r="D164" s="18">
        <f t="shared" si="6"/>
        <v>3.071632598565344</v>
      </c>
      <c r="E164" s="18">
        <v>5454.3</v>
      </c>
      <c r="F164" s="18">
        <f t="shared" si="7"/>
        <v>114.09530095520965</v>
      </c>
    </row>
    <row r="165" spans="1:6" s="7" customFormat="1" ht="10.5" outlineLevel="3">
      <c r="A165" s="4" t="s">
        <v>80</v>
      </c>
      <c r="B165" s="20">
        <f>B167</f>
        <v>2549.5</v>
      </c>
      <c r="C165" s="20">
        <f>C167</f>
        <v>653.4</v>
      </c>
      <c r="D165" s="20">
        <f t="shared" si="6"/>
        <v>25.628554618552656</v>
      </c>
      <c r="E165" s="20">
        <f>E167</f>
        <v>580.2</v>
      </c>
      <c r="F165" s="20">
        <f t="shared" si="7"/>
        <v>112.61633919338159</v>
      </c>
    </row>
    <row r="166" spans="1:6" s="33" customFormat="1" ht="11.25" outlineLevel="3">
      <c r="A166" s="37" t="s">
        <v>48</v>
      </c>
      <c r="B166" s="35">
        <v>1116.2</v>
      </c>
      <c r="C166" s="35">
        <v>269.8</v>
      </c>
      <c r="D166" s="35">
        <f t="shared" si="6"/>
        <v>24.17129546676223</v>
      </c>
      <c r="E166" s="35">
        <v>212.1</v>
      </c>
      <c r="F166" s="35">
        <f t="shared" si="7"/>
        <v>127.20414898632721</v>
      </c>
    </row>
    <row r="167" spans="1:6" ht="11.25" outlineLevel="3">
      <c r="A167" s="9" t="s">
        <v>81</v>
      </c>
      <c r="B167" s="18">
        <v>2549.5</v>
      </c>
      <c r="C167" s="18">
        <v>653.4</v>
      </c>
      <c r="D167" s="18">
        <f t="shared" si="6"/>
        <v>25.628554618552656</v>
      </c>
      <c r="E167" s="18">
        <v>580.2</v>
      </c>
      <c r="F167" s="18">
        <f t="shared" si="7"/>
        <v>112.61633919338159</v>
      </c>
    </row>
    <row r="168" spans="1:6" s="7" customFormat="1" ht="21" outlineLevel="3">
      <c r="A168" s="4" t="s">
        <v>90</v>
      </c>
      <c r="B168" s="20">
        <f>B169</f>
        <v>6169</v>
      </c>
      <c r="C168" s="20">
        <f>C169</f>
        <v>1274.7</v>
      </c>
      <c r="D168" s="20">
        <f t="shared" si="6"/>
        <v>20.662992381261144</v>
      </c>
      <c r="E168" s="20">
        <f>E169</f>
        <v>1343.6</v>
      </c>
      <c r="F168" s="20">
        <f t="shared" si="7"/>
        <v>94.87198571003276</v>
      </c>
    </row>
    <row r="169" spans="1:6" ht="22.5" outlineLevel="3">
      <c r="A169" s="9" t="s">
        <v>91</v>
      </c>
      <c r="B169" s="18">
        <v>6169</v>
      </c>
      <c r="C169" s="18">
        <v>1274.7</v>
      </c>
      <c r="D169" s="18">
        <f t="shared" si="6"/>
        <v>20.662992381261144</v>
      </c>
      <c r="E169" s="18">
        <v>1343.6</v>
      </c>
      <c r="F169" s="18">
        <f t="shared" si="7"/>
        <v>94.87198571003276</v>
      </c>
    </row>
    <row r="170" spans="1:6" s="7" customFormat="1" ht="10.5" outlineLevel="3">
      <c r="A170" s="4" t="s">
        <v>82</v>
      </c>
      <c r="B170" s="20">
        <f>B107+B121+B128+B133+B140+B144+B152+B155+B161+B165+B168</f>
        <v>2367561.8</v>
      </c>
      <c r="C170" s="20">
        <f>C107+C121+C128+C133+C140+C144+C152+C155+C161+C165+C168</f>
        <v>314776.2</v>
      </c>
      <c r="D170" s="20">
        <f t="shared" si="6"/>
        <v>13.295374169324747</v>
      </c>
      <c r="E170" s="20">
        <f>E107+E121+E128+E133+E140+E144+E152+E155+E161+E165+E168</f>
        <v>357758.0999999999</v>
      </c>
      <c r="F170" s="20">
        <f t="shared" si="7"/>
        <v>87.98576468289609</v>
      </c>
    </row>
    <row r="171" spans="1:6" s="33" customFormat="1" ht="11.25" outlineLevel="3">
      <c r="A171" s="38" t="s">
        <v>48</v>
      </c>
      <c r="B171" s="36">
        <f>B109+B111+B113+B117+B120+B122+B131+B134+B143+B145+B153+B156+B162+B166+B115</f>
        <v>1100575.2</v>
      </c>
      <c r="C171" s="36">
        <f>C109+C111+C113+C117+C120+C122+C131+C134+C143+C145+C153+C156+C162+C166+C115</f>
        <v>216524.33</v>
      </c>
      <c r="D171" s="35">
        <f>C171/B171*100</f>
        <v>19.673742421235733</v>
      </c>
      <c r="E171" s="36">
        <f>E109+E111+E113+E117+E120+E122+E131+E134+E145+E153+E156+E162+E166+E115</f>
        <v>193964.80000000002</v>
      </c>
      <c r="F171" s="35">
        <f>C171/E171*100</f>
        <v>111.63073403009204</v>
      </c>
    </row>
    <row r="172" spans="1:6" s="7" customFormat="1" ht="10.5" outlineLevel="3">
      <c r="A172" s="4" t="s">
        <v>83</v>
      </c>
      <c r="B172" s="20">
        <v>0</v>
      </c>
      <c r="C172" s="20">
        <f>C105-C170</f>
        <v>106977.29999999999</v>
      </c>
      <c r="D172" s="19" t="s">
        <v>84</v>
      </c>
      <c r="E172" s="20">
        <f>E105-E170</f>
        <v>93024.70000000001</v>
      </c>
      <c r="F172" s="19" t="s">
        <v>84</v>
      </c>
    </row>
    <row r="173" spans="1:6" s="7" customFormat="1" ht="10.5" outlineLevel="3">
      <c r="A173" s="4" t="s">
        <v>126</v>
      </c>
      <c r="B173" s="20">
        <v>0</v>
      </c>
      <c r="C173" s="20">
        <v>-106977.3</v>
      </c>
      <c r="D173" s="19" t="s">
        <v>84</v>
      </c>
      <c r="E173" s="20">
        <v>-93024.7</v>
      </c>
      <c r="F173" s="19" t="s">
        <v>84</v>
      </c>
    </row>
    <row r="174" spans="1:6" s="7" customFormat="1" ht="10.5" outlineLevel="3">
      <c r="A174" s="29"/>
      <c r="B174" s="32"/>
      <c r="C174" s="32"/>
      <c r="D174" s="31"/>
      <c r="E174" s="30"/>
      <c r="F174" s="31"/>
    </row>
    <row r="175" spans="2:6" s="22" customFormat="1" ht="11.25">
      <c r="B175" s="23"/>
      <c r="C175" s="23"/>
      <c r="E175" s="21"/>
      <c r="F175" s="1"/>
    </row>
    <row r="176" spans="1:6" ht="22.5">
      <c r="A176" s="1" t="s">
        <v>127</v>
      </c>
      <c r="E176" s="41" t="s">
        <v>85</v>
      </c>
      <c r="F176" s="41"/>
    </row>
    <row r="177" spans="5:6" s="22" customFormat="1" ht="11.25">
      <c r="E177" s="2"/>
      <c r="F177" s="1"/>
    </row>
    <row r="178" spans="5:6" s="22" customFormat="1" ht="11.25">
      <c r="E178" s="2"/>
      <c r="F178" s="1"/>
    </row>
  </sheetData>
  <sheetProtection selectLockedCells="1" selectUnlockedCells="1"/>
  <mergeCells count="6">
    <mergeCell ref="A3:F3"/>
    <mergeCell ref="E176:F176"/>
    <mergeCell ref="A2:F2"/>
    <mergeCell ref="A4:F4"/>
    <mergeCell ref="A106:F106"/>
    <mergeCell ref="A7:F7"/>
  </mergeCells>
  <printOptions horizontalCentered="1"/>
  <pageMargins left="0.7874015748031497" right="0.5905511811023623" top="0.5905511811023623" bottom="0.5905511811023623" header="0" footer="0"/>
  <pageSetup fitToHeight="5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2023-05-31T08:28:21Z</cp:lastPrinted>
  <dcterms:created xsi:type="dcterms:W3CDTF">2021-03-31T13:38:29Z</dcterms:created>
  <dcterms:modified xsi:type="dcterms:W3CDTF">2023-05-31T08:32:50Z</dcterms:modified>
  <cp:category/>
  <cp:version/>
  <cp:contentType/>
  <cp:contentStatus/>
</cp:coreProperties>
</file>